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jhsv01.kmf.localnet\上下水道班\公営企業に係る「経営比較分析表」\R7\作成\"/>
    </mc:Choice>
  </mc:AlternateContent>
  <xr:revisionPtr revIDLastSave="0" documentId="13_ncr:1_{9B5A9B74-FB84-4B97-80BE-5ACD776801F5}" xr6:coauthVersionLast="47" xr6:coauthVersionMax="47" xr10:uidLastSave="{00000000-0000-0000-0000-000000000000}"/>
  <workbookProtection workbookAlgorithmName="SHA-512" workbookHashValue="I1ldFzs7daxEP9vVpNQKFDWNWoLHdslcWT8IyTFrwuHqJ4dcvZuzFVvajlodlKg8QGCFOoZ9R1pn7CdsMauoPg==" workbookSaltValue="WFbDOHXQYBmBP7T2Lc/s+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AD8" i="4" s="1"/>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H85" i="4"/>
  <c r="F85" i="4"/>
  <c r="BB10" i="4"/>
  <c r="AT10" i="4"/>
  <c r="AL10" i="4"/>
  <c r="W10" i="4"/>
  <c r="I10" i="4"/>
  <c r="BB8" i="4"/>
  <c r="AT8" i="4"/>
  <c r="AL8" i="4"/>
  <c r="W8" i="4"/>
  <c r="P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<sst xmlns="http://schemas.openxmlformats.org/spreadsheetml/2006/main" count="228" uniqueCount="112">
  <si>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</si>
  <si>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</si>
  <si>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</si>
  <si>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</si>
  <si>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</si>
  <si>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</si>
  <si>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</si>
  <si>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</si>
  <si>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</si>
  <si>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</si>
  <si>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</si>
  <si>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</si>
  <si>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</si>
  <si>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</si>
  <si>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</si>
  <si>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</si>
  <si>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</si>
  <si>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</si>
  <si>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</si>
  <si>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</si>
  <si>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</si>
  <si>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</si>
  <si>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</si>
  <si>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</si>
  <si>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</si>
  <si>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</si>
  <si>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</si>
  <si>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</si>
  <si>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</si>
  <si>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</si>
  <si>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</si>
  <si>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</si>
  <si>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</si>
  <si>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</si>
  <si>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</si>
  <si>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</si>
  <si>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</si>
  <si>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</si>
  <si>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</si>
  <si>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</si>
  <si>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</si>
  <si>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</si>
  <si>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</si>
  <si>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</si>
  <si>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</si>
  <si>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</si>
  <si>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</si>
  <si>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</si>
  <si>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</si>
  <si>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</si>
  <si>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</si>
  <si>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</si>
  <si>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</si>
  <si>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</si>
  <si>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</si>
  <si>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</si>
  <si>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</si>
  <si>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</si>
  <si>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</si>
  <si>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</si>
  <si>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</si>
  <si>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</si>
  <si>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</si>
  <si>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</si>
  <si>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</si>
  <si>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</si>
  <si>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</si>
  <si>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</si>
  <si>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</si>
  <si>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</si>
  <si>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</si>
  <si>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</si>
  <si>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</si>
  <si>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</si>
  <si>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</si>
  <si>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</si>
  <si>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</si>
  <si>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</si>
  <si>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</si>
  <si>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</si>
  <si>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</si>
  <si>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</si>
  <si>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</si>
  <si>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</si>
  <si>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</si>
  <si>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</si>
  <si>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</si>
  <si>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</si>
  <si>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</si>
  <si>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</si>
  <si>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</si>
  <si>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</si>
  <si>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</si>
  <si>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上富良野町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</si>
  <si>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</si>
  <si>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</si>
  <si>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</si>
  <si>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</si>
  <si>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</si>
  <si>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</si>
  <si>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</si>
  <si>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</si>
  <si>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</si>
  <si>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</si>
  <si>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</si>
  <si>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</si>
  <si>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</si>
  <si>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</si>
  <si>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</si>
  <si>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有形固定資産のうち減価償却済みの割合を表す「有形固定資産減価償却率」は類似団体・全国平均に比べると約1％と低い値となっています。また、法定耐用年数を超えた管路の割合の「管路経年化率」は、類似団体の約1.3倍で、既存管路に対し今年度更新した「管路更新率」は0.57％、全国平均、類似団体と同水準となっています。供用開始から47年が経過し、今後も耐用年数が経過する施設が増加することから、投資規模の拡大等の老朽化対策を進め、早急に進める必要があります</t>
    <rPh sb="53" eb="54">
      <t>ヒク</t>
    </rPh>
    <rPh sb="55" eb="56">
      <t>アタイ</t>
    </rPh>
    <rPh sb="143" eb="144">
      <t>ドウ</t>
    </rPh>
    <phoneticPr fontId="4"/>
  </si>
  <si>
    <t>現時点では、黒字で推移していることもあり、経営の健全性・効率性は概ね確保されているので、このまま現状維持できるよう努めていきます。
　しかしながら、将来的には給水人口の減少、節水機器の普及や更なる節水意識の高揚による、給水収益の減少が考えられることから、支出抑制や経費圧縮を目指すとともに、更なる収納率（R06年度97.55％）の向上に努め、経営戦略計画に基き、施設の老朽化対策を含めた計画的な事業を進め、将来の収支状況を把握し料金改定を見据えた経営改善の進めていく必要があります。</t>
    <phoneticPr fontId="4"/>
  </si>
  <si>
    <t>営業収益に対する「累積欠損金」は0％で発生しておらず、「経常収支比率」は、前年度より約10％ほど下がっております。また、「料金回収率」についても減少傾向で推移しておりますが、類似団体・全国平均より高水準にあります。このことから給水収益等で費用が賄えていることを表し料金水準は適正と考えられます。また収支が黒字で経営状況は極めて良好であり健全な水準にあるといえます。
　1年以内に支払うべき債務に対し支払える現金等があるかの支払能力を表す「流動比率」は1173.51％であり、昨年度より187.19％増加しましたが、全国平均より約4.9倍、類似団体より約4倍と高い状況にあります。現金化できる資産で負債額を賄えている状況です。
　給水収益に対する企業債残高の割合である「企業債残高対給水収益比率」は528.67％であり、類似団体、全国平均と比べべ高い水準であります。近年は300％から400％で推移していましたが、年々高い比率で推移すると予想されます。
　有収水量1㎥あたりの費用である「給水原価」は、近年150円前後で推移していましたが、令和6年度は170円以上となり、前年度対比で25.2円ほど上昇となっています。類似団体や全国平均と比べ低水準となっています。
　施設の利用状況や適性規模を表す「施設利用率」は45.25％で、全国平均や類似団体と比較すると低水準で推移し給水人口の減少や節水が要因と考えられます。
　施設の稼働が収益に繋がっているかを表す「有収率」は74.42％で、昨年度比較で約3.6％減少し類似団体、全国平均に比べると低い水準となっており、無収水量の要因の多くは漏水と考えられます。</t>
    <rPh sb="72" eb="74">
      <t>ゲンショウ</t>
    </rPh>
    <rPh sb="74" eb="76">
      <t>ケイコウ</t>
    </rPh>
    <rPh sb="249" eb="251">
      <t>ゾウカ</t>
    </rPh>
    <rPh sb="364" eb="366">
      <t>ゼンコク</t>
    </rPh>
    <rPh sb="366" eb="368">
      <t>ヘイキン</t>
    </rPh>
    <rPh sb="369" eb="370">
      <t>クラ</t>
    </rPh>
    <rPh sb="372" eb="373">
      <t>タカ</t>
    </rPh>
    <rPh sb="406" eb="408">
      <t>ネンネン</t>
    </rPh>
    <rPh sb="418" eb="420">
      <t>ヨソウ</t>
    </rPh>
    <rPh sb="469" eb="471">
      <t>レイワ</t>
    </rPh>
    <rPh sb="648" eb="649">
      <t>ヤク</t>
    </rPh>
    <rPh sb="653" eb="655">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</si>
</sst>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0.41</c:v>
                </c:pt>
                <c:pt idx="1">
                  <c:v>1.07</c:v>
                </c:pt>
                <c:pt idx="2">
                  <c:v>0.73</c:v>
                </c:pt>
                <c:pt idx="3">
                  <c:v>0.68</c:v>
                </c:pt>
                <c:pt idx="4">
                  <c:v>0.56999999999999995</c:v>
                </c:pt>
              </c:numCache>
            </c:numRef>
          </c:val>
          <c:extLst>
            <c:ext xmlns:c16="http://schemas.microsoft.com/office/drawing/2014/chart" uri="{C3380CC4-5D6E-409C-BE32-E72D297353CC}">
              <c16:uniqueId val="{00000000-F1FF-477E-A652-ACB65053C98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F1FF-477E-A652-ACB65053C98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45.29</c:v>
                </c:pt>
                <c:pt idx="1">
                  <c:v>43.02</c:v>
                </c:pt>
                <c:pt idx="2">
                  <c:v>41.49</c:v>
                </c:pt>
                <c:pt idx="3">
                  <c:v>45.67</c:v>
                </c:pt>
                <c:pt idx="4">
                  <c:v>45.25</c:v>
                </c:pt>
              </c:numCache>
            </c:numRef>
          </c:val>
          <c:extLst>
            <c:ext xmlns:c16="http://schemas.microsoft.com/office/drawing/2014/chart" uri="{C3380CC4-5D6E-409C-BE32-E72D297353CC}">
              <c16:uniqueId val="{00000000-BC6C-485B-B3D8-8039F9656F0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BC6C-485B-B3D8-8039F9656F0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74.78</c:v>
                </c:pt>
                <c:pt idx="1">
                  <c:v>77.09</c:v>
                </c:pt>
                <c:pt idx="2">
                  <c:v>77.5</c:v>
                </c:pt>
                <c:pt idx="3">
                  <c:v>78</c:v>
                </c:pt>
                <c:pt idx="4">
                  <c:v>74.42</c:v>
                </c:pt>
              </c:numCache>
            </c:numRef>
          </c:val>
          <c:extLst>
            <c:ext xmlns:c16="http://schemas.microsoft.com/office/drawing/2014/chart" uri="{C3380CC4-5D6E-409C-BE32-E72D297353CC}">
              <c16:uniqueId val="{00000000-4841-447F-A886-A34B7C8677A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4841-447F-A886-A34B7C8677A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118.43</c:v>
                </c:pt>
                <c:pt idx="1">
                  <c:v>119.09</c:v>
                </c:pt>
                <c:pt idx="2">
                  <c:v>120.78</c:v>
                </c:pt>
                <c:pt idx="3">
                  <c:v>119.96</c:v>
                </c:pt>
                <c:pt idx="4">
                  <c:v>109.83</c:v>
                </c:pt>
              </c:numCache>
            </c:numRef>
          </c:val>
          <c:extLst>
            <c:ext xmlns:c16="http://schemas.microsoft.com/office/drawing/2014/chart" uri="{C3380CC4-5D6E-409C-BE32-E72D297353CC}">
              <c16:uniqueId val="{00000000-9530-4B31-BC07-2FAB2BAB0B8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9530-4B31-BC07-2FAB2BAB0B8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57.25</c:v>
                </c:pt>
                <c:pt idx="1">
                  <c:v>55.69</c:v>
                </c:pt>
                <c:pt idx="2">
                  <c:v>54.55</c:v>
                </c:pt>
                <c:pt idx="3">
                  <c:v>54.88</c:v>
                </c:pt>
                <c:pt idx="4">
                  <c:v>53.81</c:v>
                </c:pt>
              </c:numCache>
            </c:numRef>
          </c:val>
          <c:extLst>
            <c:ext xmlns:c16="http://schemas.microsoft.com/office/drawing/2014/chart" uri="{C3380CC4-5D6E-409C-BE32-E72D297353CC}">
              <c16:uniqueId val="{00000000-A00E-4A6A-A978-A7DEB05406C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A00E-4A6A-A978-A7DEB05406C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35.450000000000003</c:v>
                </c:pt>
                <c:pt idx="1">
                  <c:v>34.92</c:v>
                </c:pt>
                <c:pt idx="2">
                  <c:v>35.92</c:v>
                </c:pt>
                <c:pt idx="3">
                  <c:v>36.549999999999997</c:v>
                </c:pt>
                <c:pt idx="4">
                  <c:v>35.979999999999997</c:v>
                </c:pt>
              </c:numCache>
            </c:numRef>
          </c:val>
          <c:extLst>
            <c:ext xmlns:c16="http://schemas.microsoft.com/office/drawing/2014/chart" uri="{C3380CC4-5D6E-409C-BE32-E72D297353CC}">
              <c16:uniqueId val="{00000000-2FD8-42A4-BA27-01B7411DE55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2FD8-42A4-BA27-01B7411DE55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3E-4AA0-8EED-8C6C5922159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7B3E-4AA0-8EED-8C6C5922159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682.78</c:v>
                </c:pt>
                <c:pt idx="1">
                  <c:v>883.67</c:v>
                </c:pt>
                <c:pt idx="2">
                  <c:v>1010.73</c:v>
                </c:pt>
                <c:pt idx="3">
                  <c:v>986.32</c:v>
                </c:pt>
                <c:pt idx="4">
                  <c:v>1173.51</c:v>
                </c:pt>
              </c:numCache>
            </c:numRef>
          </c:val>
          <c:extLst>
            <c:ext xmlns:c16="http://schemas.microsoft.com/office/drawing/2014/chart" uri="{C3380CC4-5D6E-409C-BE32-E72D297353CC}">
              <c16:uniqueId val="{00000000-6E2D-4F5E-992D-9067EF442F6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6E2D-4F5E-992D-9067EF442F6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309.44</c:v>
                </c:pt>
                <c:pt idx="1">
                  <c:v>367.96</c:v>
                </c:pt>
                <c:pt idx="2">
                  <c:v>442.61</c:v>
                </c:pt>
                <c:pt idx="3">
                  <c:v>432.76</c:v>
                </c:pt>
                <c:pt idx="4">
                  <c:v>528.66999999999996</c:v>
                </c:pt>
              </c:numCache>
            </c:numRef>
          </c:val>
          <c:extLst>
            <c:ext xmlns:c16="http://schemas.microsoft.com/office/drawing/2014/chart" uri="{C3380CC4-5D6E-409C-BE32-E72D297353CC}">
              <c16:uniqueId val="{00000000-B1BC-439B-9008-516FFABABEB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B1BC-439B-9008-516FFABABEB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121.92</c:v>
                </c:pt>
                <c:pt idx="1">
                  <c:v>122.11</c:v>
                </c:pt>
                <c:pt idx="2">
                  <c:v>121.87</c:v>
                </c:pt>
                <c:pt idx="3">
                  <c:v>120.5</c:v>
                </c:pt>
                <c:pt idx="4">
                  <c:v>104.52</c:v>
                </c:pt>
              </c:numCache>
            </c:numRef>
          </c:val>
          <c:extLst>
            <c:ext xmlns:c16="http://schemas.microsoft.com/office/drawing/2014/chart" uri="{C3380CC4-5D6E-409C-BE32-E72D297353CC}">
              <c16:uniqueId val="{00000000-D910-4A38-92BF-D3F36B151B7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D910-4A38-92BF-D3F36B151B7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151.49</c:v>
                </c:pt>
                <c:pt idx="1">
                  <c:v>151.79</c:v>
                </c:pt>
                <c:pt idx="2">
                  <c:v>152.62</c:v>
                </c:pt>
                <c:pt idx="3">
                  <c:v>154.08000000000001</c:v>
                </c:pt>
                <c:pt idx="4">
                  <c:v>179.26</c:v>
                </c:pt>
              </c:numCache>
            </c:numRef>
          </c:val>
          <c:extLst>
            <c:ext xmlns:c16="http://schemas.microsoft.com/office/drawing/2014/chart" uri="{C3380CC4-5D6E-409C-BE32-E72D297353CC}">
              <c16:uniqueId val="{00000000-F6CF-4154-93B9-6700ACE602A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F6CF-4154-93B9-6700ACE602A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21" zoomScale="130" zoomScaleNormal="13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北海道　上富良野町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9706</v>
      </c>
      <c r="AM8" s="65"/>
      <c r="AN8" s="65"/>
      <c r="AO8" s="65"/>
      <c r="AP8" s="65"/>
      <c r="AQ8" s="65"/>
      <c r="AR8" s="65"/>
      <c r="AS8" s="65"/>
      <c r="AT8" s="36">
        <f>データ!$S$6</f>
        <v>237.1</v>
      </c>
      <c r="AU8" s="37"/>
      <c r="AV8" s="37"/>
      <c r="AW8" s="37"/>
      <c r="AX8" s="37"/>
      <c r="AY8" s="37"/>
      <c r="AZ8" s="37"/>
      <c r="BA8" s="37"/>
      <c r="BB8" s="54">
        <f>データ!$T$6</f>
        <v>40.94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62.82</v>
      </c>
      <c r="J10" s="37"/>
      <c r="K10" s="37"/>
      <c r="L10" s="37"/>
      <c r="M10" s="37"/>
      <c r="N10" s="37"/>
      <c r="O10" s="64"/>
      <c r="P10" s="54">
        <f>データ!$P$6</f>
        <v>90.4</v>
      </c>
      <c r="Q10" s="54"/>
      <c r="R10" s="54"/>
      <c r="S10" s="54"/>
      <c r="T10" s="54"/>
      <c r="U10" s="54"/>
      <c r="V10" s="54"/>
      <c r="W10" s="65">
        <f>データ!$Q$6</f>
        <v>3552</v>
      </c>
      <c r="X10" s="65"/>
      <c r="Y10" s="65"/>
      <c r="Z10" s="65"/>
      <c r="AA10" s="65"/>
      <c r="AB10" s="65"/>
      <c r="AC10" s="65"/>
      <c r="AD10" s="2"/>
      <c r="AE10" s="2"/>
      <c r="AF10" s="2"/>
      <c r="AG10" s="2"/>
      <c r="AH10" s="2"/>
      <c r="AI10" s="2"/>
      <c r="AJ10" s="2"/>
      <c r="AK10" s="2"/>
      <c r="AL10" s="65">
        <f>データ!$U$6</f>
        <v>8646</v>
      </c>
      <c r="AM10" s="65"/>
      <c r="AN10" s="65"/>
      <c r="AO10" s="65"/>
      <c r="AP10" s="65"/>
      <c r="AQ10" s="65"/>
      <c r="AR10" s="65"/>
      <c r="AS10" s="65"/>
      <c r="AT10" s="36">
        <f>データ!$V$6</f>
        <v>23.86</v>
      </c>
      <c r="AU10" s="37"/>
      <c r="AV10" s="37"/>
      <c r="AW10" s="37"/>
      <c r="AX10" s="37"/>
      <c r="AY10" s="37"/>
      <c r="AZ10" s="37"/>
      <c r="BA10" s="37"/>
      <c r="BB10" s="54">
        <f>データ!$W$6</f>
        <v>362.36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63.7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9.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6.7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9.7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6.7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9.7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1.2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GTdfuhjg/2REC5yIf8mmPa2Qnu8Wc43UN5TFzWmXLMfX+V/eW8XnINfH1WlDZL36MalMnwJadWvmGEBOJfxaQ==" saltValue="qWeP2DJl1NRWO2KlocSAv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14605</v>
      </c>
      <c r="D6" s="20">
        <f t="shared" si="3"/>
        <v>46</v>
      </c>
      <c r="E6" s="20">
        <f t="shared" si="3"/>
        <v>1</v>
      </c>
      <c r="F6" s="20">
        <f t="shared" si="3"/>
        <v>0</v>
      </c>
      <c r="G6" s="20">
        <f t="shared" si="3"/>
        <v>1</v>
      </c>
      <c r="H6" s="20" t="str">
        <f t="shared" si="3"/>
        <v>北海道　上富良野町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62.82</v>
      </c>
      <c r="P6" s="21">
        <f t="shared" si="3"/>
        <v>90.4</v>
      </c>
      <c r="Q6" s="21">
        <f t="shared" si="3"/>
        <v>3552</v>
      </c>
      <c r="R6" s="21">
        <f t="shared" si="3"/>
        <v>9706</v>
      </c>
      <c r="S6" s="21">
        <f t="shared" si="3"/>
        <v>237.1</v>
      </c>
      <c r="T6" s="21">
        <f t="shared" si="3"/>
        <v>40.94</v>
      </c>
      <c r="U6" s="21">
        <f t="shared" si="3"/>
        <v>8646</v>
      </c>
      <c r="V6" s="21">
        <f t="shared" si="3"/>
        <v>23.86</v>
      </c>
      <c r="W6" s="21">
        <f t="shared" si="3"/>
        <v>362.36</v>
      </c>
      <c r="X6" s="22">
        <f>IF(X7="",NA(),X7)</f>
        <v>118.43</v>
      </c>
      <c r="Y6" s="22">
        <f t="shared" ref="Y6:AG6" si="4">IF(Y7="",NA(),Y7)</f>
        <v>119.09</v>
      </c>
      <c r="Z6" s="22">
        <f t="shared" si="4"/>
        <v>120.78</v>
      </c>
      <c r="AA6" s="22">
        <f t="shared" si="4"/>
        <v>119.96</v>
      </c>
      <c r="AB6" s="22">
        <f t="shared" si="4"/>
        <v>109.83</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682.78</v>
      </c>
      <c r="AU6" s="22">
        <f t="shared" ref="AU6:BC6" si="6">IF(AU7="",NA(),AU7)</f>
        <v>883.67</v>
      </c>
      <c r="AV6" s="22">
        <f t="shared" si="6"/>
        <v>1010.73</v>
      </c>
      <c r="AW6" s="22">
        <f t="shared" si="6"/>
        <v>986.32</v>
      </c>
      <c r="AX6" s="22">
        <f t="shared" si="6"/>
        <v>1173.51</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309.44</v>
      </c>
      <c r="BF6" s="22">
        <f t="shared" ref="BF6:BN6" si="7">IF(BF7="",NA(),BF7)</f>
        <v>367.96</v>
      </c>
      <c r="BG6" s="22">
        <f t="shared" si="7"/>
        <v>442.61</v>
      </c>
      <c r="BH6" s="22">
        <f t="shared" si="7"/>
        <v>432.76</v>
      </c>
      <c r="BI6" s="22">
        <f t="shared" si="7"/>
        <v>528.66999999999996</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121.92</v>
      </c>
      <c r="BQ6" s="22">
        <f t="shared" ref="BQ6:BY6" si="8">IF(BQ7="",NA(),BQ7)</f>
        <v>122.11</v>
      </c>
      <c r="BR6" s="22">
        <f t="shared" si="8"/>
        <v>121.87</v>
      </c>
      <c r="BS6" s="22">
        <f t="shared" si="8"/>
        <v>120.5</v>
      </c>
      <c r="BT6" s="22">
        <f t="shared" si="8"/>
        <v>104.52</v>
      </c>
      <c r="BU6" s="22">
        <f t="shared" si="8"/>
        <v>82.78</v>
      </c>
      <c r="BV6" s="22">
        <f t="shared" si="8"/>
        <v>84.82</v>
      </c>
      <c r="BW6" s="22">
        <f t="shared" si="8"/>
        <v>82.29</v>
      </c>
      <c r="BX6" s="22">
        <f t="shared" si="8"/>
        <v>84.16</v>
      </c>
      <c r="BY6" s="22">
        <f t="shared" si="8"/>
        <v>81.45</v>
      </c>
      <c r="BZ6" s="21" t="str">
        <f>IF(BZ7="","",IF(BZ7="-","【-】","【"&amp;SUBSTITUTE(TEXT(BZ7,"#,##0.00"),"-","△")&amp;"】"))</f>
        <v>【97.59】</v>
      </c>
      <c r="CA6" s="22">
        <f>IF(CA7="",NA(),CA7)</f>
        <v>151.49</v>
      </c>
      <c r="CB6" s="22">
        <f t="shared" ref="CB6:CJ6" si="9">IF(CB7="",NA(),CB7)</f>
        <v>151.79</v>
      </c>
      <c r="CC6" s="22">
        <f t="shared" si="9"/>
        <v>152.62</v>
      </c>
      <c r="CD6" s="22">
        <f t="shared" si="9"/>
        <v>154.08000000000001</v>
      </c>
      <c r="CE6" s="22">
        <f t="shared" si="9"/>
        <v>179.26</v>
      </c>
      <c r="CF6" s="22">
        <f t="shared" si="9"/>
        <v>225.09</v>
      </c>
      <c r="CG6" s="22">
        <f t="shared" si="9"/>
        <v>224.82</v>
      </c>
      <c r="CH6" s="22">
        <f t="shared" si="9"/>
        <v>230.85</v>
      </c>
      <c r="CI6" s="22">
        <f t="shared" si="9"/>
        <v>230.21</v>
      </c>
      <c r="CJ6" s="22">
        <f t="shared" si="9"/>
        <v>240.31</v>
      </c>
      <c r="CK6" s="21" t="str">
        <f>IF(CK7="","",IF(CK7="-","【-】","【"&amp;SUBSTITUTE(TEXT(CK7,"#,##0.00"),"-","△")&amp;"】"))</f>
        <v>【181.66】</v>
      </c>
      <c r="CL6" s="22">
        <f>IF(CL7="",NA(),CL7)</f>
        <v>45.29</v>
      </c>
      <c r="CM6" s="22">
        <f t="shared" ref="CM6:CU6" si="10">IF(CM7="",NA(),CM7)</f>
        <v>43.02</v>
      </c>
      <c r="CN6" s="22">
        <f t="shared" si="10"/>
        <v>41.49</v>
      </c>
      <c r="CO6" s="22">
        <f t="shared" si="10"/>
        <v>45.67</v>
      </c>
      <c r="CP6" s="22">
        <f t="shared" si="10"/>
        <v>45.25</v>
      </c>
      <c r="CQ6" s="22">
        <f t="shared" si="10"/>
        <v>49.38</v>
      </c>
      <c r="CR6" s="22">
        <f t="shared" si="10"/>
        <v>50.09</v>
      </c>
      <c r="CS6" s="22">
        <f t="shared" si="10"/>
        <v>50.1</v>
      </c>
      <c r="CT6" s="22">
        <f t="shared" si="10"/>
        <v>49.76</v>
      </c>
      <c r="CU6" s="22">
        <f t="shared" si="10"/>
        <v>49.74</v>
      </c>
      <c r="CV6" s="21" t="str">
        <f>IF(CV7="","",IF(CV7="-","【-】","【"&amp;SUBSTITUTE(TEXT(CV7,"#,##0.00"),"-","△")&amp;"】"))</f>
        <v>【60.21】</v>
      </c>
      <c r="CW6" s="22">
        <f>IF(CW7="",NA(),CW7)</f>
        <v>74.78</v>
      </c>
      <c r="CX6" s="22">
        <f t="shared" ref="CX6:DF6" si="11">IF(CX7="",NA(),CX7)</f>
        <v>77.09</v>
      </c>
      <c r="CY6" s="22">
        <f t="shared" si="11"/>
        <v>77.5</v>
      </c>
      <c r="CZ6" s="22">
        <f t="shared" si="11"/>
        <v>78</v>
      </c>
      <c r="DA6" s="22">
        <f t="shared" si="11"/>
        <v>74.42</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57.25</v>
      </c>
      <c r="DI6" s="22">
        <f t="shared" ref="DI6:DQ6" si="12">IF(DI7="",NA(),DI7)</f>
        <v>55.69</v>
      </c>
      <c r="DJ6" s="22">
        <f t="shared" si="12"/>
        <v>54.55</v>
      </c>
      <c r="DK6" s="22">
        <f t="shared" si="12"/>
        <v>54.88</v>
      </c>
      <c r="DL6" s="22">
        <f t="shared" si="12"/>
        <v>53.81</v>
      </c>
      <c r="DM6" s="22">
        <f t="shared" si="12"/>
        <v>47.5</v>
      </c>
      <c r="DN6" s="22">
        <f t="shared" si="12"/>
        <v>48.41</v>
      </c>
      <c r="DO6" s="22">
        <f t="shared" si="12"/>
        <v>50.02</v>
      </c>
      <c r="DP6" s="22">
        <f t="shared" si="12"/>
        <v>51.38</v>
      </c>
      <c r="DQ6" s="22">
        <f t="shared" si="12"/>
        <v>52.3</v>
      </c>
      <c r="DR6" s="21" t="str">
        <f>IF(DR7="","",IF(DR7="-","【-】","【"&amp;SUBSTITUTE(TEXT(DR7,"#,##0.00"),"-","△")&amp;"】"))</f>
        <v>【52.41】</v>
      </c>
      <c r="DS6" s="22">
        <f>IF(DS7="",NA(),DS7)</f>
        <v>35.450000000000003</v>
      </c>
      <c r="DT6" s="22">
        <f t="shared" ref="DT6:EB6" si="13">IF(DT7="",NA(),DT7)</f>
        <v>34.92</v>
      </c>
      <c r="DU6" s="22">
        <f t="shared" si="13"/>
        <v>35.92</v>
      </c>
      <c r="DV6" s="22">
        <f t="shared" si="13"/>
        <v>36.549999999999997</v>
      </c>
      <c r="DW6" s="22">
        <f t="shared" si="13"/>
        <v>35.979999999999997</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0.41</v>
      </c>
      <c r="EE6" s="22">
        <f t="shared" ref="EE6:EM6" si="14">IF(EE7="",NA(),EE7)</f>
        <v>1.07</v>
      </c>
      <c r="EF6" s="22">
        <f t="shared" si="14"/>
        <v>0.73</v>
      </c>
      <c r="EG6" s="22">
        <f t="shared" si="14"/>
        <v>0.68</v>
      </c>
      <c r="EH6" s="22">
        <f t="shared" si="14"/>
        <v>0.56999999999999995</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14605</v>
      </c>
      <c r="D7" s="24">
        <v>46</v>
      </c>
      <c r="E7" s="24">
        <v>1</v>
      </c>
      <c r="F7" s="24">
        <v>0</v>
      </c>
      <c r="G7" s="24">
        <v>1</v>
      </c>
      <c r="H7" s="24" t="s">
        <v>93</v>
      </c>
      <c r="I7" s="24" t="s">
        <v>94</v>
      </c>
      <c r="J7" s="24" t="s">
        <v>95</v>
      </c>
      <c r="K7" s="24" t="s">
        <v>96</v>
      </c>
      <c r="L7" s="24" t="s">
        <v>97</v>
      </c>
      <c r="M7" s="24" t="s">
        <v>98</v>
      </c>
      <c r="N7" s="25" t="s">
        <v>99</v>
      </c>
      <c r="O7" s="25">
        <v>62.82</v>
      </c>
      <c r="P7" s="25">
        <v>90.4</v>
      </c>
      <c r="Q7" s="25">
        <v>3552</v>
      </c>
      <c r="R7" s="25">
        <v>9706</v>
      </c>
      <c r="S7" s="25">
        <v>237.1</v>
      </c>
      <c r="T7" s="25">
        <v>40.94</v>
      </c>
      <c r="U7" s="25">
        <v>8646</v>
      </c>
      <c r="V7" s="25">
        <v>23.86</v>
      </c>
      <c r="W7" s="25">
        <v>362.36</v>
      </c>
      <c r="X7" s="25">
        <v>118.43</v>
      </c>
      <c r="Y7" s="25">
        <v>119.09</v>
      </c>
      <c r="Z7" s="25">
        <v>120.78</v>
      </c>
      <c r="AA7" s="25">
        <v>119.96</v>
      </c>
      <c r="AB7" s="25">
        <v>109.83</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682.78</v>
      </c>
      <c r="AU7" s="25">
        <v>883.67</v>
      </c>
      <c r="AV7" s="25">
        <v>1010.73</v>
      </c>
      <c r="AW7" s="25">
        <v>986.32</v>
      </c>
      <c r="AX7" s="25">
        <v>1173.51</v>
      </c>
      <c r="AY7" s="25">
        <v>305.08</v>
      </c>
      <c r="AZ7" s="25">
        <v>305.33999999999997</v>
      </c>
      <c r="BA7" s="25">
        <v>310.01</v>
      </c>
      <c r="BB7" s="25">
        <v>311.12</v>
      </c>
      <c r="BC7" s="25">
        <v>293.51</v>
      </c>
      <c r="BD7" s="25">
        <v>239.69</v>
      </c>
      <c r="BE7" s="25">
        <v>309.44</v>
      </c>
      <c r="BF7" s="25">
        <v>367.96</v>
      </c>
      <c r="BG7" s="25">
        <v>442.61</v>
      </c>
      <c r="BH7" s="25">
        <v>432.76</v>
      </c>
      <c r="BI7" s="25">
        <v>528.66999999999996</v>
      </c>
      <c r="BJ7" s="25">
        <v>585.59</v>
      </c>
      <c r="BK7" s="25">
        <v>561.34</v>
      </c>
      <c r="BL7" s="25">
        <v>538.33000000000004</v>
      </c>
      <c r="BM7" s="25">
        <v>515.14</v>
      </c>
      <c r="BN7" s="25">
        <v>498.34</v>
      </c>
      <c r="BO7" s="25">
        <v>264.86</v>
      </c>
      <c r="BP7" s="25">
        <v>121.92</v>
      </c>
      <c r="BQ7" s="25">
        <v>122.11</v>
      </c>
      <c r="BR7" s="25">
        <v>121.87</v>
      </c>
      <c r="BS7" s="25">
        <v>120.5</v>
      </c>
      <c r="BT7" s="25">
        <v>104.52</v>
      </c>
      <c r="BU7" s="25">
        <v>82.78</v>
      </c>
      <c r="BV7" s="25">
        <v>84.82</v>
      </c>
      <c r="BW7" s="25">
        <v>82.29</v>
      </c>
      <c r="BX7" s="25">
        <v>84.16</v>
      </c>
      <c r="BY7" s="25">
        <v>81.45</v>
      </c>
      <c r="BZ7" s="25">
        <v>97.59</v>
      </c>
      <c r="CA7" s="25">
        <v>151.49</v>
      </c>
      <c r="CB7" s="25">
        <v>151.79</v>
      </c>
      <c r="CC7" s="25">
        <v>152.62</v>
      </c>
      <c r="CD7" s="25">
        <v>154.08000000000001</v>
      </c>
      <c r="CE7" s="25">
        <v>179.26</v>
      </c>
      <c r="CF7" s="25">
        <v>225.09</v>
      </c>
      <c r="CG7" s="25">
        <v>224.82</v>
      </c>
      <c r="CH7" s="25">
        <v>230.85</v>
      </c>
      <c r="CI7" s="25">
        <v>230.21</v>
      </c>
      <c r="CJ7" s="25">
        <v>240.31</v>
      </c>
      <c r="CK7" s="25">
        <v>181.66</v>
      </c>
      <c r="CL7" s="25">
        <v>45.29</v>
      </c>
      <c r="CM7" s="25">
        <v>43.02</v>
      </c>
      <c r="CN7" s="25">
        <v>41.49</v>
      </c>
      <c r="CO7" s="25">
        <v>45.67</v>
      </c>
      <c r="CP7" s="25">
        <v>45.25</v>
      </c>
      <c r="CQ7" s="25">
        <v>49.38</v>
      </c>
      <c r="CR7" s="25">
        <v>50.09</v>
      </c>
      <c r="CS7" s="25">
        <v>50.1</v>
      </c>
      <c r="CT7" s="25">
        <v>49.76</v>
      </c>
      <c r="CU7" s="25">
        <v>49.74</v>
      </c>
      <c r="CV7" s="25">
        <v>60.21</v>
      </c>
      <c r="CW7" s="25">
        <v>74.78</v>
      </c>
      <c r="CX7" s="25">
        <v>77.09</v>
      </c>
      <c r="CY7" s="25">
        <v>77.5</v>
      </c>
      <c r="CZ7" s="25">
        <v>78</v>
      </c>
      <c r="DA7" s="25">
        <v>74.42</v>
      </c>
      <c r="DB7" s="25">
        <v>78.010000000000005</v>
      </c>
      <c r="DC7" s="25">
        <v>77.599999999999994</v>
      </c>
      <c r="DD7" s="25">
        <v>77.3</v>
      </c>
      <c r="DE7" s="25">
        <v>76.64</v>
      </c>
      <c r="DF7" s="25">
        <v>75.37</v>
      </c>
      <c r="DG7" s="25">
        <v>89.21</v>
      </c>
      <c r="DH7" s="25">
        <v>57.25</v>
      </c>
      <c r="DI7" s="25">
        <v>55.69</v>
      </c>
      <c r="DJ7" s="25">
        <v>54.55</v>
      </c>
      <c r="DK7" s="25">
        <v>54.88</v>
      </c>
      <c r="DL7" s="25">
        <v>53.81</v>
      </c>
      <c r="DM7" s="25">
        <v>47.5</v>
      </c>
      <c r="DN7" s="25">
        <v>48.41</v>
      </c>
      <c r="DO7" s="25">
        <v>50.02</v>
      </c>
      <c r="DP7" s="25">
        <v>51.38</v>
      </c>
      <c r="DQ7" s="25">
        <v>52.3</v>
      </c>
      <c r="DR7" s="25">
        <v>52.41</v>
      </c>
      <c r="DS7" s="25">
        <v>35.450000000000003</v>
      </c>
      <c r="DT7" s="25">
        <v>34.92</v>
      </c>
      <c r="DU7" s="25">
        <v>35.92</v>
      </c>
      <c r="DV7" s="25">
        <v>36.549999999999997</v>
      </c>
      <c r="DW7" s="25">
        <v>35.979999999999997</v>
      </c>
      <c r="DX7" s="25">
        <v>17.399999999999999</v>
      </c>
      <c r="DY7" s="25">
        <v>18.64</v>
      </c>
      <c r="DZ7" s="25">
        <v>19.510000000000002</v>
      </c>
      <c r="EA7" s="25">
        <v>21.6</v>
      </c>
      <c r="EB7" s="25">
        <v>23.36</v>
      </c>
      <c r="EC7" s="25">
        <v>26.78</v>
      </c>
      <c r="ED7" s="25">
        <v>0.41</v>
      </c>
      <c r="EE7" s="25">
        <v>1.07</v>
      </c>
      <c r="EF7" s="25">
        <v>0.73</v>
      </c>
      <c r="EG7" s="25">
        <v>0.68</v>
      </c>
      <c r="EH7" s="25">
        <v>0.56999999999999995</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m3e.251470</cp:lastModifiedBy>
  <cp:lastPrinted>2026-02-05T00:09:25Z</cp:lastPrinted>
  <dcterms:created xsi:type="dcterms:W3CDTF">2025-12-12T09:09:35Z</dcterms:created>
  <dcterms:modified xsi:type="dcterms:W3CDTF">2026-02-05T00:09:32Z</dcterms:modified>
  <cp:category/>
</cp:coreProperties>
</file>