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jhsv01.kmf.localnet\上下水道班\公営企業に係る「経営比較分析表」\R7\作成\"/>
    </mc:Choice>
  </mc:AlternateContent>
  <xr:revisionPtr revIDLastSave="0" documentId="13_ncr:1_{B8662FD8-337F-40F4-8BDF-479A8E1D1181}" xr6:coauthVersionLast="47" xr6:coauthVersionMax="47" xr10:uidLastSave="{00000000-0000-0000-0000-000000000000}"/>
  <workbookProtection workbookAlgorithmName="SHA-512" workbookHashValue="rQg1Y+uX5w39Pb8FrIAG83Pgl7uuZgQdYbAlOhXv28E9eaqnyi+ZErk6TFAaGOCpLNS0ocH9xc34NBVGO6FyQg==" workbookSaltValue="hm/1SKHnT5SjEa+YEcatS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iterate="1" iterateCount="1"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Q6" i="5"/>
  <c r="W10" i="4" s="1"/>
  <c r="P6" i="5"/>
  <c r="O6" i="5"/>
  <c r="I10" i="4" s="1"/>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H85" i="4"/>
  <c r="G85" i="4"/>
  <c r="BB10" i="4"/>
  <c r="AT10" i="4"/>
  <c r="AL10" i="4"/>
  <c r="P10" i="4"/>
  <c r="AL8" i="4"/>
  <c r="P8" i="4"/>
  <c r="I8" i="4"/>
  <c r="B8" i="4"/>
  <c r="B6" i="4"/>
</calcChain>
</file>

<file path=xl/sharedStrings.xml><?xml version="1.0" encoding="utf-8"?>
<sst xmlns="http://schemas.openxmlformats.org/spreadsheetml/2006/main" count="316" uniqueCount="114">
  <si>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</si>
  <si>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</si>
  <si>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</si>
  <si>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</si>
  <si>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</si>
  <si>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</si>
  <si>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</si>
  <si>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</si>
  <si>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</si>
  <si>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</si>
  <si>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</si>
  <si>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</si>
  <si>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</si>
  <si>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</si>
  <si>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</si>
  <si>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</si>
  <si>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</si>
  <si>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</si>
  <si>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</si>
  <si>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</si>
  <si>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</si>
  <si>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</si>
  <si>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</si>
  <si>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</si>
  <si>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</si>
  <si>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</si>
  <si>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</si>
  <si>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</si>
  <si>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</si>
  <si>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</si>
  <si>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</si>
  <si>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</si>
  <si>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</si>
  <si>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</si>
  <si>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</si>
  <si>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</si>
  <si>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</si>
  <si>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</si>
  <si>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</si>
  <si>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</si>
  <si>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</si>
  <si>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</si>
  <si>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</si>
  <si>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</si>
  <si>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</si>
  <si>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</si>
  <si>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</si>
  <si>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</si>
  <si>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</si>
  <si>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</si>
  <si>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</si>
  <si>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</si>
  <si>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</si>
  <si>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</si>
  <si>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</si>
  <si>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</si>
  <si>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</si>
  <si>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</si>
  <si>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</si>
  <si>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</si>
  <si>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</si>
  <si>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</si>
  <si>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</si>
  <si>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</si>
  <si>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</si>
  <si>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</si>
  <si>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</si>
  <si>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</si>
  <si>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</si>
  <si>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</si>
  <si>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</si>
  <si>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</si>
  <si>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</si>
  <si>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</si>
  <si>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</si>
  <si>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</si>
  <si>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</si>
  <si>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</si>
  <si>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</si>
  <si>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</si>
  <si>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</si>
  <si>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</si>
  <si>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</si>
  <si>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</si>
  <si>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</si>
  <si>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</si>
  <si>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</si>
  <si>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</si>
  <si>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</si>
  <si>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</si>
  <si>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</si>
  <si>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</si>
  <si>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</si>
  <si>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上富良野町</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</si>
  <si>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</si>
  <si>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</si>
  <si>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</si>
  <si>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</si>
  <si>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</si>
  <si>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</si>
  <si>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</si>
  <si>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</si>
  <si>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</si>
  <si>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</si>
  <si>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</si>
  <si>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</si>
  <si>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</si>
  <si>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</si>
  <si>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</si>
  <si>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</si>
  <si>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</si>
  <si>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管路更新は他事業が起因し工事となる以外は実施しておりません。
　今後も法定耐用年数を経過した資産は年々増加となるため、対象資産の管路の更新計画を策定し、施設の健全化を進める必要があります。</t>
    <phoneticPr fontId="4"/>
  </si>
  <si>
    <t>現状の結果としては、有収率を除く各指標は低水準であり収支不足分を一般会計繰入金に依存していることから、経営の健全性・効率性が確保されているとはいえない状況にあります。このことから財務諸表により経営状況を把握しつつ、将来料金改定を視野に入れ料金収入の確保対策を講じる必要があります。
　今後は、給水人口の減少や節水意識の高揚により、水道料金収入が減少する中で更なる経費節減に努めるとともに、適正な水道料金収入の確保などの対策を講じる必要があります。
　また、地理的な特殊性があるものの、施設の効率性も低水準にあることから、将来人口を踏まえた水需要の動向に注視しながら施設規模の見直しや老朽施設の更新等の検討を行い、計画的で効率的な経営に努めていく必要があります。</t>
    <rPh sb="96" eb="98">
      <t>ケイエイ</t>
    </rPh>
    <rPh sb="98" eb="100">
      <t>ジョウキョウ</t>
    </rPh>
    <rPh sb="101" eb="103">
      <t>ハアク</t>
    </rPh>
    <rPh sb="107" eb="109">
      <t>ショウライ</t>
    </rPh>
    <rPh sb="114" eb="116">
      <t>シヤ</t>
    </rPh>
    <rPh sb="117" eb="118">
      <t>イ</t>
    </rPh>
    <phoneticPr fontId="4"/>
  </si>
  <si>
    <t>令和６年度から地方公企業会計に移行した初年度でありますので、前年度比較することはてせきませんが、給水収益や一般会計からの繰入金等の総収益で、総費用と地方債償還金をどの程度賄えているかを表す「経常収支比率」は93.75％であり健全経営の水準とされる100％を下回っており、全国平均並びに類似団体平均とともに低い状況にあります。
　給水収益に対する企業債残高の割合で債務の規模を表す「企業債残高対給水収益比率」は3208％であり 全国平均で約3.0倍、類似団体では約2.3倍と高い水準にあります。要因としては、給水収益は前年度と大きく増加はなく起債償還額の増加によるものであります
　給水収益で、どの程度給水費用を賄えているかを表す「料金回収率」は、全国平均との差が約32％減、類似団体との差は約15％減となり、料金水準としては低い状況にあります。急激な人口増減はなく維持管理の増加により料金回収率が低くなっています。有収水量1㎥当たりの費用を表す「給水原価」については、全国平均で2.4倍、類似団体の約1.7倍と高い水準となっています。要因は施設維持管理費用に対し、前年度比較では有収水量に大きな差がないためであります。
　施設の利用状況や適正規模を表す「施設利用率」は、人口減少に伴い配水量の減少により、施設利用率40％前後と低いことから、適切な施設規模の把握が必要であります。
　施設の稼働率が収益に繋がっているかを表す「有収率」は、全国平均や類似団体と比較しても供給の効率性は高い水準を維持しており、施設の健全性が保たれているといえます。</t>
    <rPh sb="0" eb="2">
      <t>レイワ</t>
    </rPh>
    <rPh sb="3" eb="5">
      <t>ネンド</t>
    </rPh>
    <rPh sb="7" eb="9">
      <t>チホウ</t>
    </rPh>
    <rPh sb="9" eb="12">
      <t>コウキギョウ</t>
    </rPh>
    <rPh sb="12" eb="14">
      <t>カイケイ</t>
    </rPh>
    <rPh sb="15" eb="17">
      <t>イコウ</t>
    </rPh>
    <rPh sb="19" eb="22">
      <t>ショネンド</t>
    </rPh>
    <rPh sb="95" eb="97">
      <t>ケイジョウ</t>
    </rPh>
    <rPh sb="97" eb="99">
      <t>シュウシ</t>
    </rPh>
    <rPh sb="112" eb="114">
      <t>ケンゼン</t>
    </rPh>
    <rPh sb="114" eb="116">
      <t>ケイエイ</t>
    </rPh>
    <rPh sb="117" eb="119">
      <t>スイジュン</t>
    </rPh>
    <rPh sb="128" eb="130">
      <t>シタマワ</t>
    </rPh>
    <rPh sb="139" eb="140">
      <t>ナラ</t>
    </rPh>
    <rPh sb="142" eb="144">
      <t>ルイジ</t>
    </rPh>
    <rPh sb="144" eb="146">
      <t>ダンタイ</t>
    </rPh>
    <rPh sb="146" eb="148">
      <t>ヘイキンケイジョウ</t>
    </rPh>
    <rPh sb="331" eb="332">
      <t>ヤク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</si>
</sst>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0.01</c:v>
                </c:pt>
              </c:numCache>
            </c:numRef>
          </c:val>
          <c:extLst>
            <c:ext xmlns:c16="http://schemas.microsoft.com/office/drawing/2014/chart" uri="{C3380CC4-5D6E-409C-BE32-E72D297353CC}">
              <c16:uniqueId val="{00000000-4A59-4AA8-AB37-B8D88E13C56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4A59-4AA8-AB37-B8D88E13C56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39.020000000000003</c:v>
                </c:pt>
              </c:numCache>
            </c:numRef>
          </c:val>
          <c:extLst>
            <c:ext xmlns:c16="http://schemas.microsoft.com/office/drawing/2014/chart" uri="{C3380CC4-5D6E-409C-BE32-E72D297353CC}">
              <c16:uniqueId val="{00000000-C5E6-4781-B2AE-4BF694B3370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29.19</c:v>
                </c:pt>
              </c:numCache>
            </c:numRef>
          </c:val>
          <c:smooth val="0"/>
          <c:extLst>
            <c:ext xmlns:c16="http://schemas.microsoft.com/office/drawing/2014/chart" uri="{C3380CC4-5D6E-409C-BE32-E72D297353CC}">
              <c16:uniqueId val="{00000001-C5E6-4781-B2AE-4BF694B3370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88.21</c:v>
                </c:pt>
              </c:numCache>
            </c:numRef>
          </c:val>
          <c:extLst>
            <c:ext xmlns:c16="http://schemas.microsoft.com/office/drawing/2014/chart" uri="{C3380CC4-5D6E-409C-BE32-E72D297353CC}">
              <c16:uniqueId val="{00000000-001C-4664-B4CE-8CD4397C963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66.040000000000006</c:v>
                </c:pt>
              </c:numCache>
            </c:numRef>
          </c:val>
          <c:smooth val="0"/>
          <c:extLst>
            <c:ext xmlns:c16="http://schemas.microsoft.com/office/drawing/2014/chart" uri="{C3380CC4-5D6E-409C-BE32-E72D297353CC}">
              <c16:uniqueId val="{00000001-001C-4664-B4CE-8CD4397C963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93.75</c:v>
                </c:pt>
              </c:numCache>
            </c:numRef>
          </c:val>
          <c:extLst>
            <c:ext xmlns:c16="http://schemas.microsoft.com/office/drawing/2014/chart" uri="{C3380CC4-5D6E-409C-BE32-E72D297353CC}">
              <c16:uniqueId val="{00000000-0393-4396-B088-2A76202B4CF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102.26</c:v>
                </c:pt>
              </c:numCache>
            </c:numRef>
          </c:val>
          <c:smooth val="0"/>
          <c:extLst>
            <c:ext xmlns:c16="http://schemas.microsoft.com/office/drawing/2014/chart" uri="{C3380CC4-5D6E-409C-BE32-E72D297353CC}">
              <c16:uniqueId val="{00000001-0393-4396-B088-2A76202B4CF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6.6</c:v>
                </c:pt>
              </c:numCache>
            </c:numRef>
          </c:val>
          <c:extLst>
            <c:ext xmlns:c16="http://schemas.microsoft.com/office/drawing/2014/chart" uri="{C3380CC4-5D6E-409C-BE32-E72D297353CC}">
              <c16:uniqueId val="{00000000-88B8-4C4B-A3F8-BD2888712DB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28.04</c:v>
                </c:pt>
              </c:numCache>
            </c:numRef>
          </c:val>
          <c:smooth val="0"/>
          <c:extLst>
            <c:ext xmlns:c16="http://schemas.microsoft.com/office/drawing/2014/chart" uri="{C3380CC4-5D6E-409C-BE32-E72D297353CC}">
              <c16:uniqueId val="{00000001-88B8-4C4B-A3F8-BD2888712DB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37.380000000000003</c:v>
                </c:pt>
              </c:numCache>
            </c:numRef>
          </c:val>
          <c:extLst>
            <c:ext xmlns:c16="http://schemas.microsoft.com/office/drawing/2014/chart" uri="{C3380CC4-5D6E-409C-BE32-E72D297353CC}">
              <c16:uniqueId val="{00000000-A3B7-4DDA-A92C-49C07E9A2B2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11.15</c:v>
                </c:pt>
              </c:numCache>
            </c:numRef>
          </c:val>
          <c:smooth val="0"/>
          <c:extLst>
            <c:ext xmlns:c16="http://schemas.microsoft.com/office/drawing/2014/chart" uri="{C3380CC4-5D6E-409C-BE32-E72D297353CC}">
              <c16:uniqueId val="{00000001-A3B7-4DDA-A92C-49C07E9A2B2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39.33</c:v>
                </c:pt>
              </c:numCache>
            </c:numRef>
          </c:val>
          <c:extLst>
            <c:ext xmlns:c16="http://schemas.microsoft.com/office/drawing/2014/chart" uri="{C3380CC4-5D6E-409C-BE32-E72D297353CC}">
              <c16:uniqueId val="{00000000-A96D-46C2-A8C7-137AC1E1A73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82.37</c:v>
                </c:pt>
              </c:numCache>
            </c:numRef>
          </c:val>
          <c:smooth val="0"/>
          <c:extLst>
            <c:ext xmlns:c16="http://schemas.microsoft.com/office/drawing/2014/chart" uri="{C3380CC4-5D6E-409C-BE32-E72D297353CC}">
              <c16:uniqueId val="{00000001-A96D-46C2-A8C7-137AC1E1A73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26.98</c:v>
                </c:pt>
              </c:numCache>
            </c:numRef>
          </c:val>
          <c:extLst>
            <c:ext xmlns:c16="http://schemas.microsoft.com/office/drawing/2014/chart" uri="{C3380CC4-5D6E-409C-BE32-E72D297353CC}">
              <c16:uniqueId val="{00000000-78B7-4B34-824A-3941643CAB5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101.6</c:v>
                </c:pt>
              </c:numCache>
            </c:numRef>
          </c:val>
          <c:smooth val="0"/>
          <c:extLst>
            <c:ext xmlns:c16="http://schemas.microsoft.com/office/drawing/2014/chart" uri="{C3380CC4-5D6E-409C-BE32-E72D297353CC}">
              <c16:uniqueId val="{00000001-78B7-4B34-824A-3941643CAB5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3208.13</c:v>
                </c:pt>
              </c:numCache>
            </c:numRef>
          </c:val>
          <c:extLst>
            <c:ext xmlns:c16="http://schemas.microsoft.com/office/drawing/2014/chart" uri="{C3380CC4-5D6E-409C-BE32-E72D297353CC}">
              <c16:uniqueId val="{00000000-45E6-4AE9-91AB-CC97670589F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1398.03</c:v>
                </c:pt>
              </c:numCache>
            </c:numRef>
          </c:val>
          <c:smooth val="0"/>
          <c:extLst>
            <c:ext xmlns:c16="http://schemas.microsoft.com/office/drawing/2014/chart" uri="{C3380CC4-5D6E-409C-BE32-E72D297353CC}">
              <c16:uniqueId val="{00000001-45E6-4AE9-91AB-CC97670589F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24.77</c:v>
                </c:pt>
              </c:numCache>
            </c:numRef>
          </c:val>
          <c:extLst>
            <c:ext xmlns:c16="http://schemas.microsoft.com/office/drawing/2014/chart" uri="{C3380CC4-5D6E-409C-BE32-E72D297353CC}">
              <c16:uniqueId val="{00000000-883C-46CB-8470-46A06C3954A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39.15</c:v>
                </c:pt>
              </c:numCache>
            </c:numRef>
          </c:val>
          <c:smooth val="0"/>
          <c:extLst>
            <c:ext xmlns:c16="http://schemas.microsoft.com/office/drawing/2014/chart" uri="{C3380CC4-5D6E-409C-BE32-E72D297353CC}">
              <c16:uniqueId val="{00000001-883C-46CB-8470-46A06C3954A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673.78</c:v>
                </c:pt>
              </c:numCache>
            </c:numRef>
          </c:val>
          <c:extLst>
            <c:ext xmlns:c16="http://schemas.microsoft.com/office/drawing/2014/chart" uri="{C3380CC4-5D6E-409C-BE32-E72D297353CC}">
              <c16:uniqueId val="{00000000-22FE-4202-BAF8-DB4249F52BC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392.81</c:v>
                </c:pt>
              </c:numCache>
            </c:numRef>
          </c:val>
          <c:smooth val="0"/>
          <c:extLst>
            <c:ext xmlns:c16="http://schemas.microsoft.com/office/drawing/2014/chart" uri="{C3380CC4-5D6E-409C-BE32-E72D297353CC}">
              <c16:uniqueId val="{00000001-22FE-4202-BAF8-DB4249F52BC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E1" zoomScale="115" zoomScaleNormal="11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北海道　上富良野町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C4</v>
      </c>
      <c r="X8" s="74"/>
      <c r="Y8" s="74"/>
      <c r="Z8" s="74"/>
      <c r="AA8" s="74"/>
      <c r="AB8" s="74"/>
      <c r="AC8" s="74"/>
      <c r="AD8" s="74" t="str">
        <f>データ!$M$6</f>
        <v>非設置</v>
      </c>
      <c r="AE8" s="74"/>
      <c r="AF8" s="74"/>
      <c r="AG8" s="74"/>
      <c r="AH8" s="74"/>
      <c r="AI8" s="74"/>
      <c r="AJ8" s="74"/>
      <c r="AK8" s="2"/>
      <c r="AL8" s="65">
        <f>データ!$R$6</f>
        <v>9706</v>
      </c>
      <c r="AM8" s="65"/>
      <c r="AN8" s="65"/>
      <c r="AO8" s="65"/>
      <c r="AP8" s="65"/>
      <c r="AQ8" s="65"/>
      <c r="AR8" s="65"/>
      <c r="AS8" s="65"/>
      <c r="AT8" s="36">
        <f>データ!$S$6</f>
        <v>237.1</v>
      </c>
      <c r="AU8" s="37"/>
      <c r="AV8" s="37"/>
      <c r="AW8" s="37"/>
      <c r="AX8" s="37"/>
      <c r="AY8" s="37"/>
      <c r="AZ8" s="37"/>
      <c r="BA8" s="37"/>
      <c r="BB8" s="54">
        <f>データ!$T$6</f>
        <v>40.94</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45.04</v>
      </c>
      <c r="J10" s="37"/>
      <c r="K10" s="37"/>
      <c r="L10" s="37"/>
      <c r="M10" s="37"/>
      <c r="N10" s="37"/>
      <c r="O10" s="64"/>
      <c r="P10" s="54">
        <f>データ!$P$6</f>
        <v>8.1300000000000008</v>
      </c>
      <c r="Q10" s="54"/>
      <c r="R10" s="54"/>
      <c r="S10" s="54"/>
      <c r="T10" s="54"/>
      <c r="U10" s="54"/>
      <c r="V10" s="54"/>
      <c r="W10" s="65">
        <f>データ!$Q$6</f>
        <v>3552</v>
      </c>
      <c r="X10" s="65"/>
      <c r="Y10" s="65"/>
      <c r="Z10" s="65"/>
      <c r="AA10" s="65"/>
      <c r="AB10" s="65"/>
      <c r="AC10" s="65"/>
      <c r="AD10" s="2"/>
      <c r="AE10" s="2"/>
      <c r="AF10" s="2"/>
      <c r="AG10" s="2"/>
      <c r="AH10" s="2"/>
      <c r="AI10" s="2"/>
      <c r="AJ10" s="2"/>
      <c r="AK10" s="2"/>
      <c r="AL10" s="65">
        <f>データ!$U$6</f>
        <v>778</v>
      </c>
      <c r="AM10" s="65"/>
      <c r="AN10" s="65"/>
      <c r="AO10" s="65"/>
      <c r="AP10" s="65"/>
      <c r="AQ10" s="65"/>
      <c r="AR10" s="65"/>
      <c r="AS10" s="65"/>
      <c r="AT10" s="36">
        <f>データ!$V$6</f>
        <v>51.24</v>
      </c>
      <c r="AU10" s="37"/>
      <c r="AV10" s="37"/>
      <c r="AW10" s="37"/>
      <c r="AX10" s="37"/>
      <c r="AY10" s="37"/>
      <c r="AZ10" s="37"/>
      <c r="BA10" s="37"/>
      <c r="BB10" s="54">
        <f>データ!$W$6</f>
        <v>15.18</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113</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61.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3.7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hidden="1"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rTdTOWei6IGty1+aS+eDPCVd8XuNmaPyjrTbqwhNfZetmiZ0vw8QLAjPrEKB2ktxmZmMi+whqoqrZI2jV6j2Lw==" saltValue="eYeXy99xVxjDyzkPmhU/Z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14605</v>
      </c>
      <c r="D6" s="20">
        <f t="shared" si="3"/>
        <v>46</v>
      </c>
      <c r="E6" s="20">
        <f t="shared" si="3"/>
        <v>1</v>
      </c>
      <c r="F6" s="20">
        <f t="shared" si="3"/>
        <v>0</v>
      </c>
      <c r="G6" s="20">
        <f t="shared" si="3"/>
        <v>5</v>
      </c>
      <c r="H6" s="20" t="str">
        <f t="shared" si="3"/>
        <v>北海道　上富良野町</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45.04</v>
      </c>
      <c r="P6" s="21">
        <f t="shared" si="3"/>
        <v>8.1300000000000008</v>
      </c>
      <c r="Q6" s="21">
        <f t="shared" si="3"/>
        <v>3552</v>
      </c>
      <c r="R6" s="21">
        <f t="shared" si="3"/>
        <v>9706</v>
      </c>
      <c r="S6" s="21">
        <f t="shared" si="3"/>
        <v>237.1</v>
      </c>
      <c r="T6" s="21">
        <f t="shared" si="3"/>
        <v>40.94</v>
      </c>
      <c r="U6" s="21">
        <f t="shared" si="3"/>
        <v>778</v>
      </c>
      <c r="V6" s="21">
        <f t="shared" si="3"/>
        <v>51.24</v>
      </c>
      <c r="W6" s="21">
        <f t="shared" si="3"/>
        <v>15.18</v>
      </c>
      <c r="X6" s="22" t="str">
        <f>IF(X7="",NA(),X7)</f>
        <v>-</v>
      </c>
      <c r="Y6" s="22" t="str">
        <f t="shared" ref="Y6:AG6" si="4">IF(Y7="",NA(),Y7)</f>
        <v>-</v>
      </c>
      <c r="Z6" s="22" t="str">
        <f t="shared" si="4"/>
        <v>-</v>
      </c>
      <c r="AA6" s="22" t="str">
        <f t="shared" si="4"/>
        <v>-</v>
      </c>
      <c r="AB6" s="22">
        <f t="shared" si="4"/>
        <v>93.75</v>
      </c>
      <c r="AC6" s="22" t="str">
        <f t="shared" si="4"/>
        <v>-</v>
      </c>
      <c r="AD6" s="22" t="str">
        <f t="shared" si="4"/>
        <v>-</v>
      </c>
      <c r="AE6" s="22" t="str">
        <f t="shared" si="4"/>
        <v>-</v>
      </c>
      <c r="AF6" s="22" t="str">
        <f t="shared" si="4"/>
        <v>-</v>
      </c>
      <c r="AG6" s="22">
        <f t="shared" si="4"/>
        <v>102.26</v>
      </c>
      <c r="AH6" s="21" t="str">
        <f>IF(AH7="","",IF(AH7="-","【-】","【"&amp;SUBSTITUTE(TEXT(AH7,"#,##0.00"),"-","△")&amp;"】"))</f>
        <v>【102.02】</v>
      </c>
      <c r="AI6" s="22" t="str">
        <f>IF(AI7="",NA(),AI7)</f>
        <v>-</v>
      </c>
      <c r="AJ6" s="22" t="str">
        <f t="shared" ref="AJ6:AR6" si="5">IF(AJ7="",NA(),AJ7)</f>
        <v>-</v>
      </c>
      <c r="AK6" s="22" t="str">
        <f t="shared" si="5"/>
        <v>-</v>
      </c>
      <c r="AL6" s="22" t="str">
        <f t="shared" si="5"/>
        <v>-</v>
      </c>
      <c r="AM6" s="22">
        <f t="shared" si="5"/>
        <v>39.33</v>
      </c>
      <c r="AN6" s="22" t="str">
        <f t="shared" si="5"/>
        <v>-</v>
      </c>
      <c r="AO6" s="22" t="str">
        <f t="shared" si="5"/>
        <v>-</v>
      </c>
      <c r="AP6" s="22" t="str">
        <f t="shared" si="5"/>
        <v>-</v>
      </c>
      <c r="AQ6" s="22" t="str">
        <f t="shared" si="5"/>
        <v>-</v>
      </c>
      <c r="AR6" s="22">
        <f t="shared" si="5"/>
        <v>82.37</v>
      </c>
      <c r="AS6" s="21" t="str">
        <f>IF(AS7="","",IF(AS7="-","【-】","【"&amp;SUBSTITUTE(TEXT(AS7,"#,##0.00"),"-","△")&amp;"】"))</f>
        <v>【26.96】</v>
      </c>
      <c r="AT6" s="22" t="str">
        <f>IF(AT7="",NA(),AT7)</f>
        <v>-</v>
      </c>
      <c r="AU6" s="22" t="str">
        <f t="shared" ref="AU6:BC6" si="6">IF(AU7="",NA(),AU7)</f>
        <v>-</v>
      </c>
      <c r="AV6" s="22" t="str">
        <f t="shared" si="6"/>
        <v>-</v>
      </c>
      <c r="AW6" s="22" t="str">
        <f t="shared" si="6"/>
        <v>-</v>
      </c>
      <c r="AX6" s="22">
        <f t="shared" si="6"/>
        <v>26.98</v>
      </c>
      <c r="AY6" s="22" t="str">
        <f t="shared" si="6"/>
        <v>-</v>
      </c>
      <c r="AZ6" s="22" t="str">
        <f t="shared" si="6"/>
        <v>-</v>
      </c>
      <c r="BA6" s="22" t="str">
        <f t="shared" si="6"/>
        <v>-</v>
      </c>
      <c r="BB6" s="22" t="str">
        <f t="shared" si="6"/>
        <v>-</v>
      </c>
      <c r="BC6" s="22">
        <f t="shared" si="6"/>
        <v>101.6</v>
      </c>
      <c r="BD6" s="21" t="str">
        <f>IF(BD7="","",IF(BD7="-","【-】","【"&amp;SUBSTITUTE(TEXT(BD7,"#,##0.00"),"-","△")&amp;"】"))</f>
        <v>【142.39】</v>
      </c>
      <c r="BE6" s="22" t="str">
        <f>IF(BE7="",NA(),BE7)</f>
        <v>-</v>
      </c>
      <c r="BF6" s="22" t="str">
        <f t="shared" ref="BF6:BN6" si="7">IF(BF7="",NA(),BF7)</f>
        <v>-</v>
      </c>
      <c r="BG6" s="22" t="str">
        <f t="shared" si="7"/>
        <v>-</v>
      </c>
      <c r="BH6" s="22" t="str">
        <f t="shared" si="7"/>
        <v>-</v>
      </c>
      <c r="BI6" s="22">
        <f t="shared" si="7"/>
        <v>3208.13</v>
      </c>
      <c r="BJ6" s="22" t="str">
        <f t="shared" si="7"/>
        <v>-</v>
      </c>
      <c r="BK6" s="22" t="str">
        <f t="shared" si="7"/>
        <v>-</v>
      </c>
      <c r="BL6" s="22" t="str">
        <f t="shared" si="7"/>
        <v>-</v>
      </c>
      <c r="BM6" s="22" t="str">
        <f t="shared" si="7"/>
        <v>-</v>
      </c>
      <c r="BN6" s="22">
        <f t="shared" si="7"/>
        <v>1398.03</v>
      </c>
      <c r="BO6" s="21" t="str">
        <f>IF(BO7="","",IF(BO7="-","【-】","【"&amp;SUBSTITUTE(TEXT(BO7,"#,##0.00"),"-","△")&amp;"】"))</f>
        <v>【1,043.36】</v>
      </c>
      <c r="BP6" s="22" t="str">
        <f>IF(BP7="",NA(),BP7)</f>
        <v>-</v>
      </c>
      <c r="BQ6" s="22" t="str">
        <f t="shared" ref="BQ6:BY6" si="8">IF(BQ7="",NA(),BQ7)</f>
        <v>-</v>
      </c>
      <c r="BR6" s="22" t="str">
        <f t="shared" si="8"/>
        <v>-</v>
      </c>
      <c r="BS6" s="22" t="str">
        <f t="shared" si="8"/>
        <v>-</v>
      </c>
      <c r="BT6" s="22">
        <f t="shared" si="8"/>
        <v>24.77</v>
      </c>
      <c r="BU6" s="22" t="str">
        <f t="shared" si="8"/>
        <v>-</v>
      </c>
      <c r="BV6" s="22" t="str">
        <f t="shared" si="8"/>
        <v>-</v>
      </c>
      <c r="BW6" s="22" t="str">
        <f t="shared" si="8"/>
        <v>-</v>
      </c>
      <c r="BX6" s="22" t="str">
        <f t="shared" si="8"/>
        <v>-</v>
      </c>
      <c r="BY6" s="22">
        <f t="shared" si="8"/>
        <v>39.15</v>
      </c>
      <c r="BZ6" s="21" t="str">
        <f>IF(BZ7="","",IF(BZ7="-","【-】","【"&amp;SUBSTITUTE(TEXT(BZ7,"#,##0.00"),"-","△")&amp;"】"))</f>
        <v>【56.19】</v>
      </c>
      <c r="CA6" s="22" t="str">
        <f>IF(CA7="",NA(),CA7)</f>
        <v>-</v>
      </c>
      <c r="CB6" s="22" t="str">
        <f t="shared" ref="CB6:CJ6" si="9">IF(CB7="",NA(),CB7)</f>
        <v>-</v>
      </c>
      <c r="CC6" s="22" t="str">
        <f t="shared" si="9"/>
        <v>-</v>
      </c>
      <c r="CD6" s="22" t="str">
        <f t="shared" si="9"/>
        <v>-</v>
      </c>
      <c r="CE6" s="22">
        <f t="shared" si="9"/>
        <v>673.78</v>
      </c>
      <c r="CF6" s="22" t="str">
        <f t="shared" si="9"/>
        <v>-</v>
      </c>
      <c r="CG6" s="22" t="str">
        <f t="shared" si="9"/>
        <v>-</v>
      </c>
      <c r="CH6" s="22" t="str">
        <f t="shared" si="9"/>
        <v>-</v>
      </c>
      <c r="CI6" s="22" t="str">
        <f t="shared" si="9"/>
        <v>-</v>
      </c>
      <c r="CJ6" s="22">
        <f t="shared" si="9"/>
        <v>392.81</v>
      </c>
      <c r="CK6" s="21" t="str">
        <f>IF(CK7="","",IF(CK7="-","【-】","【"&amp;SUBSTITUTE(TEXT(CK7,"#,##0.00"),"-","△")&amp;"】"))</f>
        <v>【285.60】</v>
      </c>
      <c r="CL6" s="22" t="str">
        <f>IF(CL7="",NA(),CL7)</f>
        <v>-</v>
      </c>
      <c r="CM6" s="22" t="str">
        <f t="shared" ref="CM6:CU6" si="10">IF(CM7="",NA(),CM7)</f>
        <v>-</v>
      </c>
      <c r="CN6" s="22" t="str">
        <f t="shared" si="10"/>
        <v>-</v>
      </c>
      <c r="CO6" s="22" t="str">
        <f t="shared" si="10"/>
        <v>-</v>
      </c>
      <c r="CP6" s="22">
        <f t="shared" si="10"/>
        <v>39.020000000000003</v>
      </c>
      <c r="CQ6" s="22" t="str">
        <f t="shared" si="10"/>
        <v>-</v>
      </c>
      <c r="CR6" s="22" t="str">
        <f t="shared" si="10"/>
        <v>-</v>
      </c>
      <c r="CS6" s="22" t="str">
        <f t="shared" si="10"/>
        <v>-</v>
      </c>
      <c r="CT6" s="22" t="str">
        <f t="shared" si="10"/>
        <v>-</v>
      </c>
      <c r="CU6" s="22">
        <f t="shared" si="10"/>
        <v>29.19</v>
      </c>
      <c r="CV6" s="21" t="str">
        <f>IF(CV7="","",IF(CV7="-","【-】","【"&amp;SUBSTITUTE(TEXT(CV7,"#,##0.00"),"-","△")&amp;"】"))</f>
        <v>【48.33】</v>
      </c>
      <c r="CW6" s="22" t="str">
        <f>IF(CW7="",NA(),CW7)</f>
        <v>-</v>
      </c>
      <c r="CX6" s="22" t="str">
        <f t="shared" ref="CX6:DF6" si="11">IF(CX7="",NA(),CX7)</f>
        <v>-</v>
      </c>
      <c r="CY6" s="22" t="str">
        <f t="shared" si="11"/>
        <v>-</v>
      </c>
      <c r="CZ6" s="22" t="str">
        <f t="shared" si="11"/>
        <v>-</v>
      </c>
      <c r="DA6" s="22">
        <f t="shared" si="11"/>
        <v>88.21</v>
      </c>
      <c r="DB6" s="22" t="str">
        <f t="shared" si="11"/>
        <v>-</v>
      </c>
      <c r="DC6" s="22" t="str">
        <f t="shared" si="11"/>
        <v>-</v>
      </c>
      <c r="DD6" s="22" t="str">
        <f t="shared" si="11"/>
        <v>-</v>
      </c>
      <c r="DE6" s="22" t="str">
        <f t="shared" si="11"/>
        <v>-</v>
      </c>
      <c r="DF6" s="22">
        <f t="shared" si="11"/>
        <v>66.040000000000006</v>
      </c>
      <c r="DG6" s="21" t="str">
        <f>IF(DG7="","",IF(DG7="-","【-】","【"&amp;SUBSTITUTE(TEXT(DG7,"#,##0.00"),"-","△")&amp;"】"))</f>
        <v>【70.34】</v>
      </c>
      <c r="DH6" s="22" t="str">
        <f>IF(DH7="",NA(),DH7)</f>
        <v>-</v>
      </c>
      <c r="DI6" s="22" t="str">
        <f t="shared" ref="DI6:DQ6" si="12">IF(DI7="",NA(),DI7)</f>
        <v>-</v>
      </c>
      <c r="DJ6" s="22" t="str">
        <f t="shared" si="12"/>
        <v>-</v>
      </c>
      <c r="DK6" s="22" t="str">
        <f t="shared" si="12"/>
        <v>-</v>
      </c>
      <c r="DL6" s="22">
        <f t="shared" si="12"/>
        <v>6.6</v>
      </c>
      <c r="DM6" s="22" t="str">
        <f t="shared" si="12"/>
        <v>-</v>
      </c>
      <c r="DN6" s="22" t="str">
        <f t="shared" si="12"/>
        <v>-</v>
      </c>
      <c r="DO6" s="22" t="str">
        <f t="shared" si="12"/>
        <v>-</v>
      </c>
      <c r="DP6" s="22" t="str">
        <f t="shared" si="12"/>
        <v>-</v>
      </c>
      <c r="DQ6" s="22">
        <f t="shared" si="12"/>
        <v>28.04</v>
      </c>
      <c r="DR6" s="21" t="str">
        <f>IF(DR7="","",IF(DR7="-","【-】","【"&amp;SUBSTITUTE(TEXT(DR7,"#,##0.00"),"-","△")&amp;"】"))</f>
        <v>【35.50】</v>
      </c>
      <c r="DS6" s="22" t="str">
        <f>IF(DS7="",NA(),DS7)</f>
        <v>-</v>
      </c>
      <c r="DT6" s="22" t="str">
        <f t="shared" ref="DT6:EB6" si="13">IF(DT7="",NA(),DT7)</f>
        <v>-</v>
      </c>
      <c r="DU6" s="22" t="str">
        <f t="shared" si="13"/>
        <v>-</v>
      </c>
      <c r="DV6" s="22" t="str">
        <f t="shared" si="13"/>
        <v>-</v>
      </c>
      <c r="DW6" s="22">
        <f t="shared" si="13"/>
        <v>37.380000000000003</v>
      </c>
      <c r="DX6" s="22" t="str">
        <f t="shared" si="13"/>
        <v>-</v>
      </c>
      <c r="DY6" s="22" t="str">
        <f t="shared" si="13"/>
        <v>-</v>
      </c>
      <c r="DZ6" s="22" t="str">
        <f t="shared" si="13"/>
        <v>-</v>
      </c>
      <c r="EA6" s="22" t="str">
        <f t="shared" si="13"/>
        <v>-</v>
      </c>
      <c r="EB6" s="22">
        <f t="shared" si="13"/>
        <v>11.15</v>
      </c>
      <c r="EC6" s="21" t="str">
        <f>IF(EC7="","",IF(EC7="-","【-】","【"&amp;SUBSTITUTE(TEXT(EC7,"#,##0.00"),"-","△")&amp;"】"))</f>
        <v>【16.16】</v>
      </c>
      <c r="ED6" s="22" t="str">
        <f>IF(ED7="",NA(),ED7)</f>
        <v>-</v>
      </c>
      <c r="EE6" s="22" t="str">
        <f t="shared" ref="EE6:EM6" si="14">IF(EE7="",NA(),EE7)</f>
        <v>-</v>
      </c>
      <c r="EF6" s="22" t="str">
        <f t="shared" si="14"/>
        <v>-</v>
      </c>
      <c r="EG6" s="22" t="str">
        <f t="shared" si="14"/>
        <v>-</v>
      </c>
      <c r="EH6" s="22">
        <f t="shared" si="14"/>
        <v>0.01</v>
      </c>
      <c r="EI6" s="22" t="str">
        <f t="shared" si="14"/>
        <v>-</v>
      </c>
      <c r="EJ6" s="22" t="str">
        <f t="shared" si="14"/>
        <v>-</v>
      </c>
      <c r="EK6" s="22" t="str">
        <f t="shared" si="14"/>
        <v>-</v>
      </c>
      <c r="EL6" s="22" t="str">
        <f t="shared" si="14"/>
        <v>-</v>
      </c>
      <c r="EM6" s="22">
        <f t="shared" si="14"/>
        <v>0.25</v>
      </c>
      <c r="EN6" s="21" t="str">
        <f>IF(EN7="","",IF(EN7="-","【-】","【"&amp;SUBSTITUTE(TEXT(EN7,"#,##0.00"),"-","△")&amp;"】"))</f>
        <v>【0.28】</v>
      </c>
    </row>
    <row r="7" spans="1:144" s="23" customFormat="1" x14ac:dyDescent="0.15">
      <c r="A7" s="15"/>
      <c r="B7" s="24">
        <v>2024</v>
      </c>
      <c r="C7" s="24">
        <v>14605</v>
      </c>
      <c r="D7" s="24">
        <v>46</v>
      </c>
      <c r="E7" s="24">
        <v>1</v>
      </c>
      <c r="F7" s="24">
        <v>0</v>
      </c>
      <c r="G7" s="24">
        <v>5</v>
      </c>
      <c r="H7" s="24" t="s">
        <v>93</v>
      </c>
      <c r="I7" s="24" t="s">
        <v>94</v>
      </c>
      <c r="J7" s="24" t="s">
        <v>95</v>
      </c>
      <c r="K7" s="24" t="s">
        <v>96</v>
      </c>
      <c r="L7" s="24" t="s">
        <v>97</v>
      </c>
      <c r="M7" s="24" t="s">
        <v>98</v>
      </c>
      <c r="N7" s="25" t="s">
        <v>99</v>
      </c>
      <c r="O7" s="25">
        <v>45.04</v>
      </c>
      <c r="P7" s="25">
        <v>8.1300000000000008</v>
      </c>
      <c r="Q7" s="25">
        <v>3552</v>
      </c>
      <c r="R7" s="25">
        <v>9706</v>
      </c>
      <c r="S7" s="25">
        <v>237.1</v>
      </c>
      <c r="T7" s="25">
        <v>40.94</v>
      </c>
      <c r="U7" s="25">
        <v>778</v>
      </c>
      <c r="V7" s="25">
        <v>51.24</v>
      </c>
      <c r="W7" s="25">
        <v>15.18</v>
      </c>
      <c r="X7" s="25" t="s">
        <v>99</v>
      </c>
      <c r="Y7" s="25" t="s">
        <v>99</v>
      </c>
      <c r="Z7" s="25" t="s">
        <v>99</v>
      </c>
      <c r="AA7" s="25" t="s">
        <v>99</v>
      </c>
      <c r="AB7" s="25">
        <v>93.75</v>
      </c>
      <c r="AC7" s="25" t="s">
        <v>99</v>
      </c>
      <c r="AD7" s="25" t="s">
        <v>99</v>
      </c>
      <c r="AE7" s="25" t="s">
        <v>99</v>
      </c>
      <c r="AF7" s="25" t="s">
        <v>99</v>
      </c>
      <c r="AG7" s="25">
        <v>102.26</v>
      </c>
      <c r="AH7" s="25">
        <v>102.02</v>
      </c>
      <c r="AI7" s="25" t="s">
        <v>99</v>
      </c>
      <c r="AJ7" s="25" t="s">
        <v>99</v>
      </c>
      <c r="AK7" s="25" t="s">
        <v>99</v>
      </c>
      <c r="AL7" s="25" t="s">
        <v>99</v>
      </c>
      <c r="AM7" s="25">
        <v>39.33</v>
      </c>
      <c r="AN7" s="25" t="s">
        <v>99</v>
      </c>
      <c r="AO7" s="25" t="s">
        <v>99</v>
      </c>
      <c r="AP7" s="25" t="s">
        <v>99</v>
      </c>
      <c r="AQ7" s="25" t="s">
        <v>99</v>
      </c>
      <c r="AR7" s="25">
        <v>82.37</v>
      </c>
      <c r="AS7" s="25">
        <v>26.96</v>
      </c>
      <c r="AT7" s="25" t="s">
        <v>99</v>
      </c>
      <c r="AU7" s="25" t="s">
        <v>99</v>
      </c>
      <c r="AV7" s="25" t="s">
        <v>99</v>
      </c>
      <c r="AW7" s="25" t="s">
        <v>99</v>
      </c>
      <c r="AX7" s="25">
        <v>26.98</v>
      </c>
      <c r="AY7" s="25" t="s">
        <v>99</v>
      </c>
      <c r="AZ7" s="25" t="s">
        <v>99</v>
      </c>
      <c r="BA7" s="25" t="s">
        <v>99</v>
      </c>
      <c r="BB7" s="25" t="s">
        <v>99</v>
      </c>
      <c r="BC7" s="25">
        <v>101.6</v>
      </c>
      <c r="BD7" s="25">
        <v>142.38999999999999</v>
      </c>
      <c r="BE7" s="25" t="s">
        <v>99</v>
      </c>
      <c r="BF7" s="25" t="s">
        <v>99</v>
      </c>
      <c r="BG7" s="25" t="s">
        <v>99</v>
      </c>
      <c r="BH7" s="25" t="s">
        <v>99</v>
      </c>
      <c r="BI7" s="25">
        <v>3208.13</v>
      </c>
      <c r="BJ7" s="25" t="s">
        <v>99</v>
      </c>
      <c r="BK7" s="25" t="s">
        <v>99</v>
      </c>
      <c r="BL7" s="25" t="s">
        <v>99</v>
      </c>
      <c r="BM7" s="25" t="s">
        <v>99</v>
      </c>
      <c r="BN7" s="25">
        <v>1398.03</v>
      </c>
      <c r="BO7" s="25">
        <v>1043.3599999999999</v>
      </c>
      <c r="BP7" s="25" t="s">
        <v>99</v>
      </c>
      <c r="BQ7" s="25" t="s">
        <v>99</v>
      </c>
      <c r="BR7" s="25" t="s">
        <v>99</v>
      </c>
      <c r="BS7" s="25" t="s">
        <v>99</v>
      </c>
      <c r="BT7" s="25">
        <v>24.77</v>
      </c>
      <c r="BU7" s="25" t="s">
        <v>99</v>
      </c>
      <c r="BV7" s="25" t="s">
        <v>99</v>
      </c>
      <c r="BW7" s="25" t="s">
        <v>99</v>
      </c>
      <c r="BX7" s="25" t="s">
        <v>99</v>
      </c>
      <c r="BY7" s="25">
        <v>39.15</v>
      </c>
      <c r="BZ7" s="25">
        <v>56.19</v>
      </c>
      <c r="CA7" s="25" t="s">
        <v>99</v>
      </c>
      <c r="CB7" s="25" t="s">
        <v>99</v>
      </c>
      <c r="CC7" s="25" t="s">
        <v>99</v>
      </c>
      <c r="CD7" s="25" t="s">
        <v>99</v>
      </c>
      <c r="CE7" s="25">
        <v>673.78</v>
      </c>
      <c r="CF7" s="25" t="s">
        <v>99</v>
      </c>
      <c r="CG7" s="25" t="s">
        <v>99</v>
      </c>
      <c r="CH7" s="25" t="s">
        <v>99</v>
      </c>
      <c r="CI7" s="25" t="s">
        <v>99</v>
      </c>
      <c r="CJ7" s="25">
        <v>392.81</v>
      </c>
      <c r="CK7" s="25">
        <v>285.60000000000002</v>
      </c>
      <c r="CL7" s="25" t="s">
        <v>99</v>
      </c>
      <c r="CM7" s="25" t="s">
        <v>99</v>
      </c>
      <c r="CN7" s="25" t="s">
        <v>99</v>
      </c>
      <c r="CO7" s="25" t="s">
        <v>99</v>
      </c>
      <c r="CP7" s="25">
        <v>39.020000000000003</v>
      </c>
      <c r="CQ7" s="25" t="s">
        <v>99</v>
      </c>
      <c r="CR7" s="25" t="s">
        <v>99</v>
      </c>
      <c r="CS7" s="25" t="s">
        <v>99</v>
      </c>
      <c r="CT7" s="25" t="s">
        <v>99</v>
      </c>
      <c r="CU7" s="25">
        <v>29.19</v>
      </c>
      <c r="CV7" s="25">
        <v>48.33</v>
      </c>
      <c r="CW7" s="25" t="s">
        <v>99</v>
      </c>
      <c r="CX7" s="25" t="s">
        <v>99</v>
      </c>
      <c r="CY7" s="25" t="s">
        <v>99</v>
      </c>
      <c r="CZ7" s="25" t="s">
        <v>99</v>
      </c>
      <c r="DA7" s="25">
        <v>88.21</v>
      </c>
      <c r="DB7" s="25" t="s">
        <v>99</v>
      </c>
      <c r="DC7" s="25" t="s">
        <v>99</v>
      </c>
      <c r="DD7" s="25" t="s">
        <v>99</v>
      </c>
      <c r="DE7" s="25" t="s">
        <v>99</v>
      </c>
      <c r="DF7" s="25">
        <v>66.040000000000006</v>
      </c>
      <c r="DG7" s="25">
        <v>70.34</v>
      </c>
      <c r="DH7" s="25" t="s">
        <v>99</v>
      </c>
      <c r="DI7" s="25" t="s">
        <v>99</v>
      </c>
      <c r="DJ7" s="25" t="s">
        <v>99</v>
      </c>
      <c r="DK7" s="25" t="s">
        <v>99</v>
      </c>
      <c r="DL7" s="25">
        <v>6.6</v>
      </c>
      <c r="DM7" s="25" t="s">
        <v>99</v>
      </c>
      <c r="DN7" s="25" t="s">
        <v>99</v>
      </c>
      <c r="DO7" s="25" t="s">
        <v>99</v>
      </c>
      <c r="DP7" s="25" t="s">
        <v>99</v>
      </c>
      <c r="DQ7" s="25">
        <v>28.04</v>
      </c>
      <c r="DR7" s="25">
        <v>35.5</v>
      </c>
      <c r="DS7" s="25" t="s">
        <v>99</v>
      </c>
      <c r="DT7" s="25" t="s">
        <v>99</v>
      </c>
      <c r="DU7" s="25" t="s">
        <v>99</v>
      </c>
      <c r="DV7" s="25" t="s">
        <v>99</v>
      </c>
      <c r="DW7" s="25">
        <v>37.380000000000003</v>
      </c>
      <c r="DX7" s="25" t="s">
        <v>99</v>
      </c>
      <c r="DY7" s="25" t="s">
        <v>99</v>
      </c>
      <c r="DZ7" s="25" t="s">
        <v>99</v>
      </c>
      <c r="EA7" s="25" t="s">
        <v>99</v>
      </c>
      <c r="EB7" s="25">
        <v>11.15</v>
      </c>
      <c r="EC7" s="25">
        <v>16.16</v>
      </c>
      <c r="ED7" s="25" t="s">
        <v>99</v>
      </c>
      <c r="EE7" s="25" t="s">
        <v>99</v>
      </c>
      <c r="EF7" s="25" t="s">
        <v>99</v>
      </c>
      <c r="EG7" s="25" t="s">
        <v>99</v>
      </c>
      <c r="EH7" s="25">
        <v>0.01</v>
      </c>
      <c r="EI7" s="25" t="s">
        <v>99</v>
      </c>
      <c r="EJ7" s="25" t="s">
        <v>99</v>
      </c>
      <c r="EK7" s="25" t="s">
        <v>99</v>
      </c>
      <c r="EL7" s="25" t="s">
        <v>99</v>
      </c>
      <c r="EM7" s="25">
        <v>0.25</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m3e.251470</cp:lastModifiedBy>
  <cp:lastPrinted>2026-02-04T23:35:55Z</cp:lastPrinted>
  <dcterms:created xsi:type="dcterms:W3CDTF">2025-12-12T09:09:36Z</dcterms:created>
  <dcterms:modified xsi:type="dcterms:W3CDTF">2026-02-05T00:07:13Z</dcterms:modified>
  <cp:category/>
</cp:coreProperties>
</file>