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280_上川総合振興局\080_地域政策課\10_市町村係\04公営企業関係\【上川】公営企業に係る経営比較分析表（令和４年度決算）の分析等について\171_公共下水道\"/>
    </mc:Choice>
  </mc:AlternateContent>
  <workbookProtection workbookAlgorithmName="SHA-512" workbookHashValue="6jf8eBY3nwzdCrr06c2Gyxbj21KGtSI0fm/KsdTU+ca4e4uO3JK1Ocq42gAR+GNgvHfqjCud23YbbVqNNsYQsA==" workbookSaltValue="Y20N/IoNtIKFjWbDU4AK3g==" workbookSpinCount="100000" lockStructure="1"/>
  <bookViews>
    <workbookView xWindow="0" yWindow="0" windowWidth="24000" windowHeight="839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<sst xmlns="http://schemas.openxmlformats.org/spreadsheetml/2006/main" count="236" uniqueCount="121">
  <si>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</si>
  <si>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</si>
  <si>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</si>
  <si>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</si>
  <si>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</si>
  <si>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</si>
  <si>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</si>
  <si>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</si>
  <si>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</si>
  <si>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</si>
  <si>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</si>
  <si>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</si>
  <si>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</si>
  <si>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</si>
  <si>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</si>
  <si>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</si>
  <si>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</si>
  <si>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</si>
  <si>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</si>
  <si>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</si>
  <si>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</si>
  <si>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</si>
  <si>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</si>
  <si>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</si>
  <si>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</si>
  <si>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</si>
  <si>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</si>
  <si>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</si>
  <si>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</si>
  <si>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</si>
  <si>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</si>
  <si>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</si>
  <si>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</si>
  <si>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</si>
  <si>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</si>
  <si>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</si>
  <si>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</si>
  <si>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</si>
  <si>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</si>
  <si>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</si>
  <si>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</si>
  <si>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</si>
  <si>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</si>
  <si>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</si>
  <si>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</si>
  <si>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</si>
  <si>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</si>
  <si>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</si>
  <si>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</si>
  <si>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</si>
  <si>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</si>
  <si>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</si>
  <si>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</si>
  <si>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</si>
  <si>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</si>
  <si>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</si>
  <si>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</si>
  <si>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</si>
  <si>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</si>
  <si>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</si>
  <si>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</si>
  <si>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</si>
  <si>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</si>
  <si>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</si>
  <si>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</si>
  <si>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</si>
  <si>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</si>
  <si>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</si>
  <si>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</si>
  <si>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</si>
  <si>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</si>
  <si>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</si>
  <si>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</si>
  <si>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</si>
  <si>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</si>
  <si>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</si>
  <si>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</si>
  <si>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</si>
  <si>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</si>
  <si>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</si>
  <si>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</si>
  <si>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</si>
  <si>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</si>
  <si>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</si>
  <si>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</si>
  <si>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</si>
  <si>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</si>
  <si>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</si>
  <si>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</si>
  <si>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</si>
  <si>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</si>
  <si>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</si>
  <si>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</si>
  <si>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</si>
  <si>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</si>
  <si>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</si>
  <si>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</si>
  <si>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</si>
  <si>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上富良野町</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</si>
  <si>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</si>
  <si>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</si>
  <si>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</si>
  <si>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</si>
  <si>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</si>
  <si>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</si>
  <si>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</si>
  <si>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</si>
  <si>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</si>
  <si>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</si>
  <si>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</si>
  <si>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</si>
  <si>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</si>
  <si>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</si>
  <si>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</si>
  <si>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</si>
  <si>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</si>
  <si>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</si>
  <si>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</si>
  <si>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今の経営状態は、維持管理費用の全部と資本費の一部を賄っていますが、これまでの投資による債務残高は高い水準にあり、企業債償還金の一部を一般会計繰入金に依存している財務状況にあることから、経営の健全性・効率性が確保されているとは言えません。また、年々汚水処理費用が増加していることや人口減少等に伴い料金収入の減少が見込まれ、経営状況は悪化しつつあるといえます。
　施設利用についても水洗化率が高く利用率が低いのは、現状の施設規模が過大であると考えられるため、事業計画の見直し等による経営の効率化を検討する必要があります。
　これからも施設の老朽化対策等の課題が山積される中、持続可能なサービスを提供するためには、経費回収率100％を基本とした使用料の改定を実施するとともに、収入の増加と経費の抑制を図り、経営の改善を進めていく必要があります。</t>
    <phoneticPr fontId="4"/>
  </si>
  <si>
    <t>現状の管渠施設において、標準耐用年数を経過している汚水管渠は存在しませんが、設置から30年以上が経過し、部分的に劣化が進行している管渠もあることから、日常の点検修理等により適正な維持管理を行うとともに、これから増大する老朽管渠に対しては、経営計画やストックマネジメント計画を基本とした中長期的な視野に立った下水道経営戦略に基づき、計画的な下水道施設の更新と経営基盤の強化を図っていく必要があります。</t>
    <rPh sb="169" eb="171">
      <t>ゲスイ</t>
    </rPh>
    <rPh sb="171" eb="172">
      <t>ドウ</t>
    </rPh>
    <phoneticPr fontId="4"/>
  </si>
  <si>
    <r>
      <t>総収益で総費用と地方債償還金を賄えているかを表す「収益的収支比率」は100％で収支均衡となりますが現状は約76％であり、不足する地方債償還金は、一般会計繰入金により補填している状況となっています。
　料金収入に対する企業債残高の割合から企業債残高規模を表す「企業債残高対事業規模比率」は企業債残高の減少等により前年度より52.6％低くなりましたが、類似団体や全国平均との比較では高い水準となっています。
　使用料で回収すべき経費を賄えているかを表す「経費回収率」は、前年度より10.8％向上しましたが、全国平均、類似団体と比較して低い水準となっています。
　有水水量1㎥当たりの汚水処理費用（汚水資本費・汚水維持管理費）を表す「汚水処理原価」は、昨年より33円ほど低くなりましたが、全国平均や類似団体</t>
    </r>
    <r>
      <rPr>
        <sz val="11"/>
        <color rgb="FFFF0000"/>
        <rFont val="ＭＳ ゴシック"/>
        <family val="3"/>
        <charset val="128"/>
      </rPr>
      <t>と</t>
    </r>
    <r>
      <rPr>
        <sz val="11"/>
        <color theme="1"/>
        <rFont val="ＭＳ ゴシック"/>
        <family val="3"/>
        <charset val="128"/>
      </rPr>
      <t>比べ、高い水準で推移していることから、人口減少や汚水処理費が増加していることが原因です。
　施設の効率性を表す「施設利用率」は、地下水量や観光シーズンでの変動はあるものの、年間の平均値では約50％の稼働率に留まり、全国平均や類似団体より低く、コロナに影響を受けていた観光客が戻ってきていますが、人口減少や節水による有水水量の減少や、雨等の天候よる処理水量の増減も要因と考えられます。
　水質保全の効果や施設の効率性を表す「水洗化率」は、過去5年間と同程度の水準で推移しています。</t>
    </r>
    <rPh sb="52" eb="53">
      <t>ヤク</t>
    </rPh>
    <rPh sb="143" eb="145">
      <t>キギョウ</t>
    </rPh>
    <rPh sb="145" eb="146">
      <t>サイ</t>
    </rPh>
    <rPh sb="146" eb="148">
      <t>ザンダカ</t>
    </rPh>
    <rPh sb="149" eb="151">
      <t>ゲンショウ</t>
    </rPh>
    <rPh sb="151" eb="152">
      <t>トウ</t>
    </rPh>
    <rPh sb="155" eb="157">
      <t>ゼンネン</t>
    </rPh>
    <rPh sb="157" eb="158">
      <t>ド</t>
    </rPh>
    <rPh sb="165" eb="166">
      <t>ヒク</t>
    </rPh>
    <rPh sb="243" eb="245">
      <t>コウジョウ</t>
    </rPh>
    <rPh sb="332" eb="333">
      <t>ヒク</t>
    </rPh>
    <rPh sb="351" eb="352">
      <t>クラ</t>
    </rPh>
    <rPh sb="354" eb="355">
      <t>タカ</t>
    </rPh>
    <rPh sb="370" eb="372">
      <t>ジンコウ</t>
    </rPh>
    <rPh sb="372" eb="374">
      <t>ゲンショウ</t>
    </rPh>
    <rPh sb="476" eb="478">
      <t>エイキョウ</t>
    </rPh>
    <rPh sb="479" eb="480">
      <t>ウ</t>
    </rPh>
    <rPh sb="488" eb="489">
      <t>モド</t>
    </rPh>
    <rPh sb="517" eb="518">
      <t>アメ</t>
    </rPh>
    <rPh sb="518" eb="519">
      <t>ナド</t>
    </rPh>
    <rPh sb="520" eb="522">
      <t>テンコウ</t>
    </rPh>
    <rPh sb="524" eb="526">
      <t>ショリ</t>
    </rPh>
    <rPh sb="526" eb="528">
      <t>スイリョウ</t>
    </rPh>
    <rPh sb="529" eb="531">
      <t>ゾウゲン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</si>
</sst>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DD-418D-952D-394E13A6ECB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c:v>
                </c:pt>
                <c:pt idx="2">
                  <c:v>0.32</c:v>
                </c:pt>
                <c:pt idx="3">
                  <c:v>0.1</c:v>
                </c:pt>
                <c:pt idx="4">
                  <c:v>7.0000000000000007E-2</c:v>
                </c:pt>
              </c:numCache>
            </c:numRef>
          </c:val>
          <c:smooth val="0"/>
          <c:extLst>
            <c:ext xmlns:c16="http://schemas.microsoft.com/office/drawing/2014/chart" uri="{C3380CC4-5D6E-409C-BE32-E72D297353CC}">
              <c16:uniqueId val="{00000001-59DD-418D-952D-394E13A6ECB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49.26</c:v>
                </c:pt>
                <c:pt idx="1">
                  <c:v>47.53</c:v>
                </c:pt>
                <c:pt idx="2">
                  <c:v>47.76</c:v>
                </c:pt>
                <c:pt idx="3">
                  <c:v>48.58</c:v>
                </c:pt>
                <c:pt idx="4">
                  <c:v>50.02</c:v>
                </c:pt>
              </c:numCache>
            </c:numRef>
          </c:val>
          <c:extLst>
            <c:ext xmlns:c16="http://schemas.microsoft.com/office/drawing/2014/chart" uri="{C3380CC4-5D6E-409C-BE32-E72D297353CC}">
              <c16:uniqueId val="{00000000-AC81-4DAC-8EDE-5298AFBFF14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49.68</c:v>
                </c:pt>
                <c:pt idx="1">
                  <c:v>49.27</c:v>
                </c:pt>
                <c:pt idx="2">
                  <c:v>49.47</c:v>
                </c:pt>
                <c:pt idx="3">
                  <c:v>55.78</c:v>
                </c:pt>
                <c:pt idx="4">
                  <c:v>54.86</c:v>
                </c:pt>
              </c:numCache>
            </c:numRef>
          </c:val>
          <c:smooth val="0"/>
          <c:extLst>
            <c:ext xmlns:c16="http://schemas.microsoft.com/office/drawing/2014/chart" uri="{C3380CC4-5D6E-409C-BE32-E72D297353CC}">
              <c16:uniqueId val="{00000001-AC81-4DAC-8EDE-5298AFBFF14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91.33</c:v>
                </c:pt>
                <c:pt idx="1">
                  <c:v>91.22</c:v>
                </c:pt>
                <c:pt idx="2">
                  <c:v>91.21</c:v>
                </c:pt>
                <c:pt idx="3">
                  <c:v>90.97</c:v>
                </c:pt>
                <c:pt idx="4">
                  <c:v>90.61</c:v>
                </c:pt>
              </c:numCache>
            </c:numRef>
          </c:val>
          <c:extLst>
            <c:ext xmlns:c16="http://schemas.microsoft.com/office/drawing/2014/chart" uri="{C3380CC4-5D6E-409C-BE32-E72D297353CC}">
              <c16:uniqueId val="{00000000-11C7-4577-8D1F-58EF04A52BE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83.35</c:v>
                </c:pt>
                <c:pt idx="1">
                  <c:v>83.16</c:v>
                </c:pt>
                <c:pt idx="2">
                  <c:v>82.06</c:v>
                </c:pt>
                <c:pt idx="3">
                  <c:v>91.78</c:v>
                </c:pt>
                <c:pt idx="4">
                  <c:v>91.37</c:v>
                </c:pt>
              </c:numCache>
            </c:numRef>
          </c:val>
          <c:smooth val="0"/>
          <c:extLst>
            <c:ext xmlns:c16="http://schemas.microsoft.com/office/drawing/2014/chart" uri="{C3380CC4-5D6E-409C-BE32-E72D297353CC}">
              <c16:uniqueId val="{00000001-11C7-4577-8D1F-58EF04A52BE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57.15</c:v>
                </c:pt>
                <c:pt idx="1">
                  <c:v>55.92</c:v>
                </c:pt>
                <c:pt idx="2">
                  <c:v>67.27</c:v>
                </c:pt>
                <c:pt idx="3">
                  <c:v>67.89</c:v>
                </c:pt>
                <c:pt idx="4">
                  <c:v>76.19</c:v>
                </c:pt>
              </c:numCache>
            </c:numRef>
          </c:val>
          <c:extLst>
            <c:ext xmlns:c16="http://schemas.microsoft.com/office/drawing/2014/chart" uri="{C3380CC4-5D6E-409C-BE32-E72D297353CC}">
              <c16:uniqueId val="{00000000-7855-48AE-BDBF-5C6ED11272B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55-48AE-BDBF-5C6ED11272B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0B-4A18-B43A-7FA67BDC720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0B-4A18-B43A-7FA67BDC720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F0-43D0-9E40-63F689F795C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F0-43D0-9E40-63F689F795C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2E-4595-8D8F-5FA55B98DBD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2E-4595-8D8F-5FA55B98DBD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45-4970-BAF1-1C3157D576B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45-4970-BAF1-1C3157D576B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1190.2</c:v>
                </c:pt>
                <c:pt idx="1">
                  <c:v>1145.72</c:v>
                </c:pt>
                <c:pt idx="2">
                  <c:v>1235.05</c:v>
                </c:pt>
                <c:pt idx="3">
                  <c:v>889.15</c:v>
                </c:pt>
                <c:pt idx="4">
                  <c:v>836.52</c:v>
                </c:pt>
              </c:numCache>
            </c:numRef>
          </c:val>
          <c:extLst>
            <c:ext xmlns:c16="http://schemas.microsoft.com/office/drawing/2014/chart" uri="{C3380CC4-5D6E-409C-BE32-E72D297353CC}">
              <c16:uniqueId val="{00000000-6A4C-4FAF-AFBF-BF862C5ADA0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1048.23</c:v>
                </c:pt>
                <c:pt idx="1">
                  <c:v>1130.42</c:v>
                </c:pt>
                <c:pt idx="2">
                  <c:v>1245.0999999999999</c:v>
                </c:pt>
                <c:pt idx="3">
                  <c:v>765.48</c:v>
                </c:pt>
                <c:pt idx="4">
                  <c:v>742.08</c:v>
                </c:pt>
              </c:numCache>
            </c:numRef>
          </c:val>
          <c:smooth val="0"/>
          <c:extLst>
            <c:ext xmlns:c16="http://schemas.microsoft.com/office/drawing/2014/chart" uri="{C3380CC4-5D6E-409C-BE32-E72D297353CC}">
              <c16:uniqueId val="{00000001-6A4C-4FAF-AFBF-BF862C5ADA0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68.760000000000005</c:v>
                </c:pt>
                <c:pt idx="1">
                  <c:v>63.07</c:v>
                </c:pt>
                <c:pt idx="2">
                  <c:v>69.540000000000006</c:v>
                </c:pt>
                <c:pt idx="3">
                  <c:v>70.239999999999995</c:v>
                </c:pt>
                <c:pt idx="4">
                  <c:v>81.06</c:v>
                </c:pt>
              </c:numCache>
            </c:numRef>
          </c:val>
          <c:extLst>
            <c:ext xmlns:c16="http://schemas.microsoft.com/office/drawing/2014/chart" uri="{C3380CC4-5D6E-409C-BE32-E72D297353CC}">
              <c16:uniqueId val="{00000000-2704-4D90-9C29-18C98C470CE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78.92</c:v>
                </c:pt>
                <c:pt idx="1">
                  <c:v>74.17</c:v>
                </c:pt>
                <c:pt idx="2">
                  <c:v>79.77</c:v>
                </c:pt>
                <c:pt idx="3">
                  <c:v>87.8</c:v>
                </c:pt>
                <c:pt idx="4">
                  <c:v>86.51</c:v>
                </c:pt>
              </c:numCache>
            </c:numRef>
          </c:val>
          <c:smooth val="0"/>
          <c:extLst>
            <c:ext xmlns:c16="http://schemas.microsoft.com/office/drawing/2014/chart" uri="{C3380CC4-5D6E-409C-BE32-E72D297353CC}">
              <c16:uniqueId val="{00000001-2704-4D90-9C29-18C98C470CE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235.73</c:v>
                </c:pt>
                <c:pt idx="1">
                  <c:v>258.93</c:v>
                </c:pt>
                <c:pt idx="2">
                  <c:v>246.85</c:v>
                </c:pt>
                <c:pt idx="3">
                  <c:v>251.81</c:v>
                </c:pt>
                <c:pt idx="4">
                  <c:v>218.39</c:v>
                </c:pt>
              </c:numCache>
            </c:numRef>
          </c:val>
          <c:extLst>
            <c:ext xmlns:c16="http://schemas.microsoft.com/office/drawing/2014/chart" uri="{C3380CC4-5D6E-409C-BE32-E72D297353CC}">
              <c16:uniqueId val="{00000000-C0B0-4E7E-ACF6-836D270DD48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220.31</c:v>
                </c:pt>
                <c:pt idx="1">
                  <c:v>230.95</c:v>
                </c:pt>
                <c:pt idx="2">
                  <c:v>214.56</c:v>
                </c:pt>
                <c:pt idx="3">
                  <c:v>187.69</c:v>
                </c:pt>
                <c:pt idx="4">
                  <c:v>188.24</c:v>
                </c:pt>
              </c:numCache>
            </c:numRef>
          </c:val>
          <c:smooth val="0"/>
          <c:extLst>
            <c:ext xmlns:c16="http://schemas.microsoft.com/office/drawing/2014/chart" uri="{C3380CC4-5D6E-409C-BE32-E72D297353CC}">
              <c16:uniqueId val="{00000001-C0B0-4E7E-ACF6-836D270DD48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20"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北海道　上富良野町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法非適用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Cd1</v>
      </c>
      <c r="X8" s="40"/>
      <c r="Y8" s="40"/>
      <c r="Z8" s="40"/>
      <c r="AA8" s="40"/>
      <c r="AB8" s="40"/>
      <c r="AC8" s="40"/>
      <c r="AD8" s="41" t="str">
        <f>データ!$M$6</f>
        <v>非設置</v>
      </c>
      <c r="AE8" s="41"/>
      <c r="AF8" s="41"/>
      <c r="AG8" s="41"/>
      <c r="AH8" s="41"/>
      <c r="AI8" s="41"/>
      <c r="AJ8" s="41"/>
      <c r="AK8" s="3"/>
      <c r="AL8" s="42">
        <f>データ!S6</f>
        <v>10110</v>
      </c>
      <c r="AM8" s="42"/>
      <c r="AN8" s="42"/>
      <c r="AO8" s="42"/>
      <c r="AP8" s="42"/>
      <c r="AQ8" s="42"/>
      <c r="AR8" s="42"/>
      <c r="AS8" s="42"/>
      <c r="AT8" s="35">
        <f>データ!T6</f>
        <v>237.1</v>
      </c>
      <c r="AU8" s="35"/>
      <c r="AV8" s="35"/>
      <c r="AW8" s="35"/>
      <c r="AX8" s="35"/>
      <c r="AY8" s="35"/>
      <c r="AZ8" s="35"/>
      <c r="BA8" s="35"/>
      <c r="BB8" s="35">
        <f>データ!U6</f>
        <v>42.64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82.58</v>
      </c>
      <c r="Q10" s="35"/>
      <c r="R10" s="35"/>
      <c r="S10" s="35"/>
      <c r="T10" s="35"/>
      <c r="U10" s="35"/>
      <c r="V10" s="35"/>
      <c r="W10" s="35">
        <f>データ!Q6</f>
        <v>82.19</v>
      </c>
      <c r="X10" s="35"/>
      <c r="Y10" s="35"/>
      <c r="Z10" s="35"/>
      <c r="AA10" s="35"/>
      <c r="AB10" s="35"/>
      <c r="AC10" s="35"/>
      <c r="AD10" s="42">
        <f>データ!R6</f>
        <v>3625</v>
      </c>
      <c r="AE10" s="42"/>
      <c r="AF10" s="42"/>
      <c r="AG10" s="42"/>
      <c r="AH10" s="42"/>
      <c r="AI10" s="42"/>
      <c r="AJ10" s="42"/>
      <c r="AK10" s="2"/>
      <c r="AL10" s="42">
        <f>データ!V6</f>
        <v>8250</v>
      </c>
      <c r="AM10" s="42"/>
      <c r="AN10" s="42"/>
      <c r="AO10" s="42"/>
      <c r="AP10" s="42"/>
      <c r="AQ10" s="42"/>
      <c r="AR10" s="42"/>
      <c r="AS10" s="42"/>
      <c r="AT10" s="35">
        <f>データ!W6</f>
        <v>3.69</v>
      </c>
      <c r="AU10" s="35"/>
      <c r="AV10" s="35"/>
      <c r="AW10" s="35"/>
      <c r="AX10" s="35"/>
      <c r="AY10" s="35"/>
      <c r="AZ10" s="35"/>
      <c r="BA10" s="35"/>
      <c r="BB10" s="35">
        <f>データ!X6</f>
        <v>2235.77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29.2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45.7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44</v>
      </c>
      <c r="N86" s="12" t="s">
        <v>44</v>
      </c>
      <c r="O86" s="12" t="str">
        <f>データ!EO6</f>
        <v>【0.23】</v>
      </c>
    </row>
  </sheetData>
  <sheetProtection algorithmName="SHA-512" hashValue="Ym5rppDbabDtW1ii7ab04U3IpJsCDXwm2Z5LDqV3Oh17P8kvD4Mg/dzUyNOxIa8P1SX7Gj/sGU+XAGyaq2Ymbw==" saltValue="KFJOKVTv3tsSdzUB0p4aW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14605</v>
      </c>
      <c r="D6" s="19">
        <f t="shared" si="3"/>
        <v>47</v>
      </c>
      <c r="E6" s="19">
        <f t="shared" si="3"/>
        <v>17</v>
      </c>
      <c r="F6" s="19">
        <f t="shared" si="3"/>
        <v>1</v>
      </c>
      <c r="G6" s="19">
        <f t="shared" si="3"/>
        <v>0</v>
      </c>
      <c r="H6" s="19" t="str">
        <f t="shared" si="3"/>
        <v>北海道　上富良野町</v>
      </c>
      <c r="I6" s="19" t="str">
        <f t="shared" si="3"/>
        <v>法非適用</v>
      </c>
      <c r="J6" s="19" t="str">
        <f t="shared" si="3"/>
        <v>下水道事業</v>
      </c>
      <c r="K6" s="19" t="str">
        <f t="shared" si="3"/>
        <v>公共下水道</v>
      </c>
      <c r="L6" s="19" t="str">
        <f t="shared" si="3"/>
        <v>Cd1</v>
      </c>
      <c r="M6" s="19" t="str">
        <f t="shared" si="3"/>
        <v>非設置</v>
      </c>
      <c r="N6" s="20" t="str">
        <f t="shared" si="3"/>
        <v>-</v>
      </c>
      <c r="O6" s="20" t="str">
        <f t="shared" si="3"/>
        <v>該当数値なし</v>
      </c>
      <c r="P6" s="20">
        <f t="shared" si="3"/>
        <v>82.58</v>
      </c>
      <c r="Q6" s="20">
        <f t="shared" si="3"/>
        <v>82.19</v>
      </c>
      <c r="R6" s="20">
        <f t="shared" si="3"/>
        <v>3625</v>
      </c>
      <c r="S6" s="20">
        <f t="shared" si="3"/>
        <v>10110</v>
      </c>
      <c r="T6" s="20">
        <f t="shared" si="3"/>
        <v>237.1</v>
      </c>
      <c r="U6" s="20">
        <f t="shared" si="3"/>
        <v>42.64</v>
      </c>
      <c r="V6" s="20">
        <f t="shared" si="3"/>
        <v>8250</v>
      </c>
      <c r="W6" s="20">
        <f t="shared" si="3"/>
        <v>3.69</v>
      </c>
      <c r="X6" s="20">
        <f t="shared" si="3"/>
        <v>2235.77</v>
      </c>
      <c r="Y6" s="21">
        <f>IF(Y7="",NA(),Y7)</f>
        <v>57.15</v>
      </c>
      <c r="Z6" s="21">
        <f t="shared" ref="Z6:AH6" si="4">IF(Z7="",NA(),Z7)</f>
        <v>55.92</v>
      </c>
      <c r="AA6" s="21">
        <f t="shared" si="4"/>
        <v>67.27</v>
      </c>
      <c r="AB6" s="21">
        <f t="shared" si="4"/>
        <v>67.89</v>
      </c>
      <c r="AC6" s="21">
        <f t="shared" si="4"/>
        <v>76.19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1190.2</v>
      </c>
      <c r="BG6" s="21">
        <f t="shared" ref="BG6:BO6" si="7">IF(BG7="",NA(),BG7)</f>
        <v>1145.72</v>
      </c>
      <c r="BH6" s="21">
        <f t="shared" si="7"/>
        <v>1235.05</v>
      </c>
      <c r="BI6" s="21">
        <f t="shared" si="7"/>
        <v>889.15</v>
      </c>
      <c r="BJ6" s="21">
        <f t="shared" si="7"/>
        <v>836.52</v>
      </c>
      <c r="BK6" s="21">
        <f t="shared" si="7"/>
        <v>1048.23</v>
      </c>
      <c r="BL6" s="21">
        <f t="shared" si="7"/>
        <v>1130.42</v>
      </c>
      <c r="BM6" s="21">
        <f t="shared" si="7"/>
        <v>1245.0999999999999</v>
      </c>
      <c r="BN6" s="21">
        <f t="shared" si="7"/>
        <v>765.48</v>
      </c>
      <c r="BO6" s="21">
        <f t="shared" si="7"/>
        <v>742.08</v>
      </c>
      <c r="BP6" s="20" t="str">
        <f>IF(BP7="","",IF(BP7="-","【-】","【"&amp;SUBSTITUTE(TEXT(BP7,"#,##0.00"),"-","△")&amp;"】"))</f>
        <v>【652.82】</v>
      </c>
      <c r="BQ6" s="21">
        <f>IF(BQ7="",NA(),BQ7)</f>
        <v>68.760000000000005</v>
      </c>
      <c r="BR6" s="21">
        <f t="shared" ref="BR6:BZ6" si="8">IF(BR7="",NA(),BR7)</f>
        <v>63.07</v>
      </c>
      <c r="BS6" s="21">
        <f t="shared" si="8"/>
        <v>69.540000000000006</v>
      </c>
      <c r="BT6" s="21">
        <f t="shared" si="8"/>
        <v>70.239999999999995</v>
      </c>
      <c r="BU6" s="21">
        <f t="shared" si="8"/>
        <v>81.06</v>
      </c>
      <c r="BV6" s="21">
        <f t="shared" si="8"/>
        <v>78.92</v>
      </c>
      <c r="BW6" s="21">
        <f t="shared" si="8"/>
        <v>74.17</v>
      </c>
      <c r="BX6" s="21">
        <f t="shared" si="8"/>
        <v>79.77</v>
      </c>
      <c r="BY6" s="21">
        <f t="shared" si="8"/>
        <v>87.8</v>
      </c>
      <c r="BZ6" s="21">
        <f t="shared" si="8"/>
        <v>86.51</v>
      </c>
      <c r="CA6" s="20" t="str">
        <f>IF(CA7="","",IF(CA7="-","【-】","【"&amp;SUBSTITUTE(TEXT(CA7,"#,##0.00"),"-","△")&amp;"】"))</f>
        <v>【97.61】</v>
      </c>
      <c r="CB6" s="21">
        <f>IF(CB7="",NA(),CB7)</f>
        <v>235.73</v>
      </c>
      <c r="CC6" s="21">
        <f t="shared" ref="CC6:CK6" si="9">IF(CC7="",NA(),CC7)</f>
        <v>258.93</v>
      </c>
      <c r="CD6" s="21">
        <f t="shared" si="9"/>
        <v>246.85</v>
      </c>
      <c r="CE6" s="21">
        <f t="shared" si="9"/>
        <v>251.81</v>
      </c>
      <c r="CF6" s="21">
        <f t="shared" si="9"/>
        <v>218.39</v>
      </c>
      <c r="CG6" s="21">
        <f t="shared" si="9"/>
        <v>220.31</v>
      </c>
      <c r="CH6" s="21">
        <f t="shared" si="9"/>
        <v>230.95</v>
      </c>
      <c r="CI6" s="21">
        <f t="shared" si="9"/>
        <v>214.56</v>
      </c>
      <c r="CJ6" s="21">
        <f t="shared" si="9"/>
        <v>187.69</v>
      </c>
      <c r="CK6" s="21">
        <f t="shared" si="9"/>
        <v>188.24</v>
      </c>
      <c r="CL6" s="20" t="str">
        <f>IF(CL7="","",IF(CL7="-","【-】","【"&amp;SUBSTITUTE(TEXT(CL7,"#,##0.00"),"-","△")&amp;"】"))</f>
        <v>【138.29】</v>
      </c>
      <c r="CM6" s="21">
        <f>IF(CM7="",NA(),CM7)</f>
        <v>49.26</v>
      </c>
      <c r="CN6" s="21">
        <f t="shared" ref="CN6:CV6" si="10">IF(CN7="",NA(),CN7)</f>
        <v>47.53</v>
      </c>
      <c r="CO6" s="21">
        <f t="shared" si="10"/>
        <v>47.76</v>
      </c>
      <c r="CP6" s="21">
        <f t="shared" si="10"/>
        <v>48.58</v>
      </c>
      <c r="CQ6" s="21">
        <f t="shared" si="10"/>
        <v>50.02</v>
      </c>
      <c r="CR6" s="21">
        <f t="shared" si="10"/>
        <v>49.68</v>
      </c>
      <c r="CS6" s="21">
        <f t="shared" si="10"/>
        <v>49.27</v>
      </c>
      <c r="CT6" s="21">
        <f t="shared" si="10"/>
        <v>49.47</v>
      </c>
      <c r="CU6" s="21">
        <f t="shared" si="10"/>
        <v>55.78</v>
      </c>
      <c r="CV6" s="21">
        <f t="shared" si="10"/>
        <v>54.86</v>
      </c>
      <c r="CW6" s="20" t="str">
        <f>IF(CW7="","",IF(CW7="-","【-】","【"&amp;SUBSTITUTE(TEXT(CW7,"#,##0.00"),"-","△")&amp;"】"))</f>
        <v>【59.10】</v>
      </c>
      <c r="CX6" s="21">
        <f>IF(CX7="",NA(),CX7)</f>
        <v>91.33</v>
      </c>
      <c r="CY6" s="21">
        <f t="shared" ref="CY6:DG6" si="11">IF(CY7="",NA(),CY7)</f>
        <v>91.22</v>
      </c>
      <c r="CZ6" s="21">
        <f t="shared" si="11"/>
        <v>91.21</v>
      </c>
      <c r="DA6" s="21">
        <f t="shared" si="11"/>
        <v>90.97</v>
      </c>
      <c r="DB6" s="21">
        <f t="shared" si="11"/>
        <v>90.61</v>
      </c>
      <c r="DC6" s="21">
        <f t="shared" si="11"/>
        <v>83.35</v>
      </c>
      <c r="DD6" s="21">
        <f t="shared" si="11"/>
        <v>83.16</v>
      </c>
      <c r="DE6" s="21">
        <f t="shared" si="11"/>
        <v>82.06</v>
      </c>
      <c r="DF6" s="21">
        <f t="shared" si="11"/>
        <v>91.78</v>
      </c>
      <c r="DG6" s="21">
        <f t="shared" si="11"/>
        <v>91.37</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0.12</v>
      </c>
      <c r="EK6" s="21">
        <f t="shared" si="14"/>
        <v>0.1</v>
      </c>
      <c r="EL6" s="21">
        <f t="shared" si="14"/>
        <v>0.32</v>
      </c>
      <c r="EM6" s="21">
        <f t="shared" si="14"/>
        <v>0.1</v>
      </c>
      <c r="EN6" s="21">
        <f t="shared" si="14"/>
        <v>7.0000000000000007E-2</v>
      </c>
      <c r="EO6" s="20" t="str">
        <f>IF(EO7="","",IF(EO7="-","【-】","【"&amp;SUBSTITUTE(TEXT(EO7,"#,##0.00"),"-","△")&amp;"】"))</f>
        <v>【0.23】</v>
      </c>
    </row>
    <row r="7" spans="1:145" s="22" customFormat="1" x14ac:dyDescent="0.2">
      <c r="A7" s="14"/>
      <c r="B7" s="23">
        <v>2022</v>
      </c>
      <c r="C7" s="23">
        <v>14605</v>
      </c>
      <c r="D7" s="23">
        <v>47</v>
      </c>
      <c r="E7" s="23">
        <v>17</v>
      </c>
      <c r="F7" s="23">
        <v>1</v>
      </c>
      <c r="G7" s="23">
        <v>0</v>
      </c>
      <c r="H7" s="23" t="s">
        <v>98</v>
      </c>
      <c r="I7" s="23" t="s">
        <v>99</v>
      </c>
      <c r="J7" s="23" t="s">
        <v>100</v>
      </c>
      <c r="K7" s="23" t="s">
        <v>101</v>
      </c>
      <c r="L7" s="23" t="s">
        <v>102</v>
      </c>
      <c r="M7" s="23" t="s">
        <v>103</v>
      </c>
      <c r="N7" s="24" t="s">
        <v>104</v>
      </c>
      <c r="O7" s="24" t="s">
        <v>105</v>
      </c>
      <c r="P7" s="24">
        <v>82.58</v>
      </c>
      <c r="Q7" s="24">
        <v>82.19</v>
      </c>
      <c r="R7" s="24">
        <v>3625</v>
      </c>
      <c r="S7" s="24">
        <v>10110</v>
      </c>
      <c r="T7" s="24">
        <v>237.1</v>
      </c>
      <c r="U7" s="24">
        <v>42.64</v>
      </c>
      <c r="V7" s="24">
        <v>8250</v>
      </c>
      <c r="W7" s="24">
        <v>3.69</v>
      </c>
      <c r="X7" s="24">
        <v>2235.77</v>
      </c>
      <c r="Y7" s="24">
        <v>57.15</v>
      </c>
      <c r="Z7" s="24">
        <v>55.92</v>
      </c>
      <c r="AA7" s="24">
        <v>67.27</v>
      </c>
      <c r="AB7" s="24">
        <v>67.89</v>
      </c>
      <c r="AC7" s="24">
        <v>76.19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1190.2</v>
      </c>
      <c r="BG7" s="24">
        <v>1145.72</v>
      </c>
      <c r="BH7" s="24">
        <v>1235.05</v>
      </c>
      <c r="BI7" s="24">
        <v>889.15</v>
      </c>
      <c r="BJ7" s="24">
        <v>836.52</v>
      </c>
      <c r="BK7" s="24">
        <v>1048.23</v>
      </c>
      <c r="BL7" s="24">
        <v>1130.42</v>
      </c>
      <c r="BM7" s="24">
        <v>1245.0999999999999</v>
      </c>
      <c r="BN7" s="24">
        <v>765.48</v>
      </c>
      <c r="BO7" s="24">
        <v>742.08</v>
      </c>
      <c r="BP7" s="24">
        <v>652.82000000000005</v>
      </c>
      <c r="BQ7" s="24">
        <v>68.760000000000005</v>
      </c>
      <c r="BR7" s="24">
        <v>63.07</v>
      </c>
      <c r="BS7" s="24">
        <v>69.540000000000006</v>
      </c>
      <c r="BT7" s="24">
        <v>70.239999999999995</v>
      </c>
      <c r="BU7" s="24">
        <v>81.06</v>
      </c>
      <c r="BV7" s="24">
        <v>78.92</v>
      </c>
      <c r="BW7" s="24">
        <v>74.17</v>
      </c>
      <c r="BX7" s="24">
        <v>79.77</v>
      </c>
      <c r="BY7" s="24">
        <v>87.8</v>
      </c>
      <c r="BZ7" s="24">
        <v>86.51</v>
      </c>
      <c r="CA7" s="24">
        <v>97.61</v>
      </c>
      <c r="CB7" s="24">
        <v>235.73</v>
      </c>
      <c r="CC7" s="24">
        <v>258.93</v>
      </c>
      <c r="CD7" s="24">
        <v>246.85</v>
      </c>
      <c r="CE7" s="24">
        <v>251.81</v>
      </c>
      <c r="CF7" s="24">
        <v>218.39</v>
      </c>
      <c r="CG7" s="24">
        <v>220.31</v>
      </c>
      <c r="CH7" s="24">
        <v>230.95</v>
      </c>
      <c r="CI7" s="24">
        <v>214.56</v>
      </c>
      <c r="CJ7" s="24">
        <v>187.69</v>
      </c>
      <c r="CK7" s="24">
        <v>188.24</v>
      </c>
      <c r="CL7" s="24">
        <v>138.29</v>
      </c>
      <c r="CM7" s="24">
        <v>49.26</v>
      </c>
      <c r="CN7" s="24">
        <v>47.53</v>
      </c>
      <c r="CO7" s="24">
        <v>47.76</v>
      </c>
      <c r="CP7" s="24">
        <v>48.58</v>
      </c>
      <c r="CQ7" s="24">
        <v>50.02</v>
      </c>
      <c r="CR7" s="24">
        <v>49.68</v>
      </c>
      <c r="CS7" s="24">
        <v>49.27</v>
      </c>
      <c r="CT7" s="24">
        <v>49.47</v>
      </c>
      <c r="CU7" s="24">
        <v>55.78</v>
      </c>
      <c r="CV7" s="24">
        <v>54.86</v>
      </c>
      <c r="CW7" s="24">
        <v>59.1</v>
      </c>
      <c r="CX7" s="24">
        <v>91.33</v>
      </c>
      <c r="CY7" s="24">
        <v>91.22</v>
      </c>
      <c r="CZ7" s="24">
        <v>91.21</v>
      </c>
      <c r="DA7" s="24">
        <v>90.97</v>
      </c>
      <c r="DB7" s="24">
        <v>90.61</v>
      </c>
      <c r="DC7" s="24">
        <v>83.35</v>
      </c>
      <c r="DD7" s="24">
        <v>83.16</v>
      </c>
      <c r="DE7" s="24">
        <v>82.06</v>
      </c>
      <c r="DF7" s="24">
        <v>91.78</v>
      </c>
      <c r="DG7" s="24">
        <v>91.37</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0.12</v>
      </c>
      <c r="EK7" s="24">
        <v>0.1</v>
      </c>
      <c r="EL7" s="24">
        <v>0.32</v>
      </c>
      <c r="EM7" s="24">
        <v>0.1</v>
      </c>
      <c r="EN7" s="24">
        <v>7.0000000000000007E-2</v>
      </c>
      <c r="EO7" s="24">
        <v>0.23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2024-01-31T05:18:35Z</cp:lastPrinted>
  <dcterms:created xsi:type="dcterms:W3CDTF">2023-12-12T02:45:44Z</dcterms:created>
  <dcterms:modified xsi:type="dcterms:W3CDTF">2024-02-05T00:28:12Z</dcterms:modified>
  <cp:category/>
</cp:coreProperties>
</file>